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Mac\Home\Desktop\"/>
    </mc:Choice>
  </mc:AlternateContent>
  <bookViews>
    <workbookView xWindow="0" yWindow="0" windowWidth="0" windowHeight="0"/>
  </bookViews>
  <sheets>
    <sheet name="Rekapitulace stavby" sheetId="1" r:id="rId1"/>
    <sheet name="001.1 - Čp 375, byt č. 1" sheetId="2" r:id="rId2"/>
    <sheet name="002.1 - Čp 375, byt č. 2" sheetId="3" r:id="rId3"/>
    <sheet name="003.1 - Čp 376, byt č. 1" sheetId="4" r:id="rId4"/>
    <sheet name="004.1 - Čp 376, byt č. 2" sheetId="5" r:id="rId5"/>
    <sheet name="005.1 - Čp 378, byt č. 1" sheetId="6" r:id="rId6"/>
    <sheet name="006.1 - Čp 378, byt č. 2" sheetId="7" r:id="rId7"/>
    <sheet name="007.1 - Čp 379, byt č. 1" sheetId="8" r:id="rId8"/>
    <sheet name="008.1 - Čp 379, byt č. 2" sheetId="9" r:id="rId9"/>
    <sheet name="009 - Ostatní a vedlejší ..." sheetId="10" r:id="rId10"/>
  </sheets>
  <definedNames>
    <definedName name="_xlnm.Print_Area" localSheetId="0">'Rekapitulace stavby'!$D$4:$AO$76,'Rekapitulace stavby'!$C$82:$AQ$104</definedName>
    <definedName name="_xlnm.Print_Titles" localSheetId="0">'Rekapitulace stavby'!$92:$92</definedName>
    <definedName name="_xlnm._FilterDatabase" localSheetId="1" hidden="1">'001.1 - Čp 375, byt č. 1'!$C$130:$K$269</definedName>
    <definedName name="_xlnm.Print_Area" localSheetId="1">'001.1 - Čp 375, byt č. 1'!$C$4:$J$76,'001.1 - Čp 375, byt č. 1'!$C$82:$J$112,'001.1 - Čp 375, byt č. 1'!$C$118:$K$269</definedName>
    <definedName name="_xlnm.Print_Titles" localSheetId="1">'001.1 - Čp 375, byt č. 1'!$130:$130</definedName>
    <definedName name="_xlnm._FilterDatabase" localSheetId="2" hidden="1">'002.1 - Čp 375, byt č. 2'!$C$130:$K$268</definedName>
    <definedName name="_xlnm.Print_Area" localSheetId="2">'002.1 - Čp 375, byt č. 2'!$C$4:$J$76,'002.1 - Čp 375, byt č. 2'!$C$82:$J$112,'002.1 - Čp 375, byt č. 2'!$C$118:$K$268</definedName>
    <definedName name="_xlnm.Print_Titles" localSheetId="2">'002.1 - Čp 375, byt č. 2'!$130:$130</definedName>
    <definedName name="_xlnm._FilterDatabase" localSheetId="3" hidden="1">'003.1 - Čp 376, byt č. 1'!$C$130:$K$268</definedName>
    <definedName name="_xlnm.Print_Area" localSheetId="3">'003.1 - Čp 376, byt č. 1'!$C$4:$J$76,'003.1 - Čp 376, byt č. 1'!$C$82:$J$112,'003.1 - Čp 376, byt č. 1'!$C$118:$K$268</definedName>
    <definedName name="_xlnm.Print_Titles" localSheetId="3">'003.1 - Čp 376, byt č. 1'!$130:$130</definedName>
    <definedName name="_xlnm._FilterDatabase" localSheetId="4" hidden="1">'004.1 - Čp 376, byt č. 2'!$C$130:$K$268</definedName>
    <definedName name="_xlnm.Print_Area" localSheetId="4">'004.1 - Čp 376, byt č. 2'!$C$4:$J$76,'004.1 - Čp 376, byt č. 2'!$C$82:$J$112,'004.1 - Čp 376, byt č. 2'!$C$118:$K$268</definedName>
    <definedName name="_xlnm.Print_Titles" localSheetId="4">'004.1 - Čp 376, byt č. 2'!$130:$130</definedName>
    <definedName name="_xlnm._FilterDatabase" localSheetId="5" hidden="1">'005.1 - Čp 378, byt č. 1'!$C$137:$K$318</definedName>
    <definedName name="_xlnm.Print_Area" localSheetId="5">'005.1 - Čp 378, byt č. 1'!$C$4:$J$76,'005.1 - Čp 378, byt č. 1'!$C$82:$J$119,'005.1 - Čp 378, byt č. 1'!$C$125:$K$318</definedName>
    <definedName name="_xlnm.Print_Titles" localSheetId="5">'005.1 - Čp 378, byt č. 1'!$137:$137</definedName>
    <definedName name="_xlnm._FilterDatabase" localSheetId="6" hidden="1">'006.1 - Čp 378, byt č. 2'!$C$137:$K$318</definedName>
    <definedName name="_xlnm.Print_Area" localSheetId="6">'006.1 - Čp 378, byt č. 2'!$C$4:$J$76,'006.1 - Čp 378, byt č. 2'!$C$82:$J$119,'006.1 - Čp 378, byt č. 2'!$C$125:$K$318</definedName>
    <definedName name="_xlnm.Print_Titles" localSheetId="6">'006.1 - Čp 378, byt č. 2'!$137:$137</definedName>
    <definedName name="_xlnm._FilterDatabase" localSheetId="7" hidden="1">'007.1 - Čp 379, byt č. 1'!$C$137:$K$328</definedName>
    <definedName name="_xlnm.Print_Area" localSheetId="7">'007.1 - Čp 379, byt č. 1'!$C$4:$J$76,'007.1 - Čp 379, byt č. 1'!$C$82:$J$119,'007.1 - Čp 379, byt č. 1'!$C$125:$K$328</definedName>
    <definedName name="_xlnm.Print_Titles" localSheetId="7">'007.1 - Čp 379, byt č. 1'!$137:$137</definedName>
    <definedName name="_xlnm._FilterDatabase" localSheetId="8" hidden="1">'008.1 - Čp 379, byt č. 2'!$C$130:$K$269</definedName>
    <definedName name="_xlnm.Print_Area" localSheetId="8">'008.1 - Čp 379, byt č. 2'!$C$4:$J$76,'008.1 - Čp 379, byt č. 2'!$C$82:$J$112,'008.1 - Čp 379, byt č. 2'!$C$118:$K$269</definedName>
    <definedName name="_xlnm.Print_Titles" localSheetId="8">'008.1 - Čp 379, byt č. 2'!$130:$130</definedName>
    <definedName name="_xlnm._FilterDatabase" localSheetId="9" hidden="1">'009 - Ostatní a vedlejší ...'!$C$119:$K$132</definedName>
    <definedName name="_xlnm.Print_Area" localSheetId="9">'009 - Ostatní a vedlejší ...'!$C$4:$J$76,'009 - Ostatní a vedlejší ...'!$C$82:$J$101,'009 - Ostatní a vedlejší ...'!$C$107:$K$132</definedName>
    <definedName name="_xlnm.Print_Titles" localSheetId="9">'009 - Ostatní a vedlejší ...'!$119:$119</definedName>
  </definedNames>
  <calcPr/>
</workbook>
</file>

<file path=xl/calcChain.xml><?xml version="1.0" encoding="utf-8"?>
<calcChain xmlns="http://schemas.openxmlformats.org/spreadsheetml/2006/main">
  <c i="10" l="1" r="J122"/>
  <c r="T121"/>
  <c r="R121"/>
  <c r="P121"/>
  <c r="BK121"/>
  <c r="J121"/>
  <c r="J97"/>
  <c r="J37"/>
  <c r="J36"/>
  <c i="1" r="AY103"/>
  <c i="10" r="J35"/>
  <c i="1" r="AX103"/>
  <c i="10" r="BI131"/>
  <c r="BH131"/>
  <c r="BG131"/>
  <c r="BF131"/>
  <c r="T131"/>
  <c r="T130"/>
  <c r="R131"/>
  <c r="R130"/>
  <c r="P131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J98"/>
  <c r="J117"/>
  <c r="J116"/>
  <c r="F116"/>
  <c r="F114"/>
  <c r="E112"/>
  <c r="J92"/>
  <c r="J91"/>
  <c r="F91"/>
  <c r="F89"/>
  <c r="E87"/>
  <c r="J18"/>
  <c r="E18"/>
  <c r="F117"/>
  <c r="J17"/>
  <c r="J12"/>
  <c r="J89"/>
  <c r="E7"/>
  <c r="E110"/>
  <c i="9" r="J37"/>
  <c r="J36"/>
  <c i="1" r="AY102"/>
  <c i="9" r="J35"/>
  <c i="1" r="AX102"/>
  <c i="9" r="BI268"/>
  <c r="BH268"/>
  <c r="BG268"/>
  <c r="BF268"/>
  <c r="T268"/>
  <c r="T267"/>
  <c r="T266"/>
  <c r="R268"/>
  <c r="R267"/>
  <c r="R266"/>
  <c r="P268"/>
  <c r="P267"/>
  <c r="P266"/>
  <c r="BI257"/>
  <c r="BH257"/>
  <c r="BG257"/>
  <c r="BF257"/>
  <c r="T257"/>
  <c r="R257"/>
  <c r="P257"/>
  <c r="BI249"/>
  <c r="BH249"/>
  <c r="BG249"/>
  <c r="BF249"/>
  <c r="T249"/>
  <c r="R249"/>
  <c r="P249"/>
  <c r="BI241"/>
  <c r="BH241"/>
  <c r="BG241"/>
  <c r="BF241"/>
  <c r="T241"/>
  <c r="R241"/>
  <c r="P241"/>
  <c r="BI239"/>
  <c r="BH239"/>
  <c r="BG239"/>
  <c r="BF239"/>
  <c r="T239"/>
  <c r="T238"/>
  <c r="R239"/>
  <c r="R238"/>
  <c r="P239"/>
  <c r="P238"/>
  <c r="BI236"/>
  <c r="BH236"/>
  <c r="BG236"/>
  <c r="BF236"/>
  <c r="T236"/>
  <c r="R236"/>
  <c r="P236"/>
  <c r="BI234"/>
  <c r="BH234"/>
  <c r="BG234"/>
  <c r="BF234"/>
  <c r="T234"/>
  <c r="R234"/>
  <c r="P234"/>
  <c r="BI231"/>
  <c r="BH231"/>
  <c r="BG231"/>
  <c r="BF231"/>
  <c r="T231"/>
  <c r="R231"/>
  <c r="P231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6"/>
  <c r="BH216"/>
  <c r="BG216"/>
  <c r="BF216"/>
  <c r="T216"/>
  <c r="R216"/>
  <c r="P216"/>
  <c r="BI212"/>
  <c r="BH212"/>
  <c r="BG212"/>
  <c r="BF212"/>
  <c r="T212"/>
  <c r="R212"/>
  <c r="P212"/>
  <c r="BI210"/>
  <c r="BH210"/>
  <c r="BG210"/>
  <c r="BF210"/>
  <c r="T210"/>
  <c r="R210"/>
  <c r="P210"/>
  <c r="BI209"/>
  <c r="BH209"/>
  <c r="BG209"/>
  <c r="BF209"/>
  <c r="T209"/>
  <c r="R209"/>
  <c r="P209"/>
  <c r="BI205"/>
  <c r="BH205"/>
  <c r="BG205"/>
  <c r="BF205"/>
  <c r="T205"/>
  <c r="R205"/>
  <c r="P205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4"/>
  <c r="BH194"/>
  <c r="BG194"/>
  <c r="BF194"/>
  <c r="T194"/>
  <c r="R194"/>
  <c r="P194"/>
  <c r="BI189"/>
  <c r="BH189"/>
  <c r="BG189"/>
  <c r="BF189"/>
  <c r="T189"/>
  <c r="R189"/>
  <c r="P189"/>
  <c r="BI184"/>
  <c r="BH184"/>
  <c r="BG184"/>
  <c r="BF184"/>
  <c r="T184"/>
  <c r="R184"/>
  <c r="P184"/>
  <c r="BI183"/>
  <c r="BH183"/>
  <c r="BG183"/>
  <c r="BF183"/>
  <c r="T183"/>
  <c r="R183"/>
  <c r="P183"/>
  <c r="BI179"/>
  <c r="BH179"/>
  <c r="BG179"/>
  <c r="BF179"/>
  <c r="T179"/>
  <c r="R179"/>
  <c r="P179"/>
  <c r="BI176"/>
  <c r="BH176"/>
  <c r="BG176"/>
  <c r="BF176"/>
  <c r="T176"/>
  <c r="R176"/>
  <c r="P176"/>
  <c r="BI175"/>
  <c r="BH175"/>
  <c r="BG175"/>
  <c r="BF175"/>
  <c r="T175"/>
  <c r="R175"/>
  <c r="P175"/>
  <c r="BI172"/>
  <c r="BH172"/>
  <c r="BG172"/>
  <c r="BF172"/>
  <c r="T172"/>
  <c r="T171"/>
  <c r="R172"/>
  <c r="R171"/>
  <c r="P172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55"/>
  <c r="BH155"/>
  <c r="BG155"/>
  <c r="BF155"/>
  <c r="T155"/>
  <c r="R155"/>
  <c r="P155"/>
  <c r="BI153"/>
  <c r="BH153"/>
  <c r="BG153"/>
  <c r="BF153"/>
  <c r="T153"/>
  <c r="R153"/>
  <c r="P153"/>
  <c r="BI148"/>
  <c r="BH148"/>
  <c r="BG148"/>
  <c r="BF148"/>
  <c r="T148"/>
  <c r="R148"/>
  <c r="P148"/>
  <c r="BI144"/>
  <c r="BH144"/>
  <c r="BG144"/>
  <c r="BF144"/>
  <c r="T144"/>
  <c r="R144"/>
  <c r="P144"/>
  <c r="BI136"/>
  <c r="BH136"/>
  <c r="BG136"/>
  <c r="BF136"/>
  <c r="T136"/>
  <c r="R136"/>
  <c r="P136"/>
  <c r="BI134"/>
  <c r="BH134"/>
  <c r="BG134"/>
  <c r="BF134"/>
  <c r="T134"/>
  <c r="T133"/>
  <c r="R134"/>
  <c r="R133"/>
  <c r="P134"/>
  <c r="P133"/>
  <c r="J128"/>
  <c r="J127"/>
  <c r="F127"/>
  <c r="F125"/>
  <c r="E123"/>
  <c r="J92"/>
  <c r="J91"/>
  <c r="F91"/>
  <c r="F89"/>
  <c r="E87"/>
  <c r="J18"/>
  <c r="E18"/>
  <c r="F128"/>
  <c r="J17"/>
  <c r="J12"/>
  <c r="J125"/>
  <c r="E7"/>
  <c r="E121"/>
  <c i="8" r="J37"/>
  <c r="J36"/>
  <c i="1" r="AY101"/>
  <c i="8" r="J35"/>
  <c i="1" r="AX101"/>
  <c i="8" r="BI328"/>
  <c r="BH328"/>
  <c r="BG328"/>
  <c r="BF328"/>
  <c r="T328"/>
  <c r="T327"/>
  <c r="T326"/>
  <c r="R328"/>
  <c r="R327"/>
  <c r="R326"/>
  <c r="P328"/>
  <c r="P327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18"/>
  <c r="BH318"/>
  <c r="BG318"/>
  <c r="BF318"/>
  <c r="T318"/>
  <c r="T317"/>
  <c r="T316"/>
  <c r="R318"/>
  <c r="R317"/>
  <c r="R316"/>
  <c r="P318"/>
  <c r="P317"/>
  <c r="P316"/>
  <c r="BI307"/>
  <c r="BH307"/>
  <c r="BG307"/>
  <c r="BF307"/>
  <c r="T307"/>
  <c r="R307"/>
  <c r="P307"/>
  <c r="BI299"/>
  <c r="BH299"/>
  <c r="BG299"/>
  <c r="BF299"/>
  <c r="T299"/>
  <c r="R299"/>
  <c r="P299"/>
  <c r="BI291"/>
  <c r="BH291"/>
  <c r="BG291"/>
  <c r="BF291"/>
  <c r="T291"/>
  <c r="R291"/>
  <c r="P291"/>
  <c r="BI283"/>
  <c r="BH283"/>
  <c r="BG283"/>
  <c r="BF283"/>
  <c r="T283"/>
  <c r="R283"/>
  <c r="P283"/>
  <c r="BI281"/>
  <c r="BH281"/>
  <c r="BG281"/>
  <c r="BF281"/>
  <c r="T281"/>
  <c r="T280"/>
  <c r="R281"/>
  <c r="R280"/>
  <c r="P281"/>
  <c r="P280"/>
  <c r="BI278"/>
  <c r="BH278"/>
  <c r="BG278"/>
  <c r="BF278"/>
  <c r="T278"/>
  <c r="R278"/>
  <c r="P278"/>
  <c r="BI276"/>
  <c r="BH276"/>
  <c r="BG276"/>
  <c r="BF276"/>
  <c r="T276"/>
  <c r="R276"/>
  <c r="P276"/>
  <c r="BI273"/>
  <c r="BH273"/>
  <c r="BG273"/>
  <c r="BF273"/>
  <c r="T273"/>
  <c r="R273"/>
  <c r="P273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58"/>
  <c r="BH258"/>
  <c r="BG258"/>
  <c r="BF258"/>
  <c r="T258"/>
  <c r="R258"/>
  <c r="P258"/>
  <c r="BI254"/>
  <c r="BH254"/>
  <c r="BG254"/>
  <c r="BF254"/>
  <c r="T254"/>
  <c r="R254"/>
  <c r="P254"/>
  <c r="BI252"/>
  <c r="BH252"/>
  <c r="BG252"/>
  <c r="BF252"/>
  <c r="T252"/>
  <c r="R252"/>
  <c r="P252"/>
  <c r="BI251"/>
  <c r="BH251"/>
  <c r="BG251"/>
  <c r="BF251"/>
  <c r="T251"/>
  <c r="R251"/>
  <c r="P251"/>
  <c r="BI247"/>
  <c r="BH247"/>
  <c r="BG247"/>
  <c r="BF247"/>
  <c r="T247"/>
  <c r="R247"/>
  <c r="P247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36"/>
  <c r="BH236"/>
  <c r="BG236"/>
  <c r="BF236"/>
  <c r="T236"/>
  <c r="R236"/>
  <c r="P236"/>
  <c r="BI231"/>
  <c r="BH231"/>
  <c r="BG231"/>
  <c r="BF231"/>
  <c r="T231"/>
  <c r="R231"/>
  <c r="P231"/>
  <c r="BI226"/>
  <c r="BH226"/>
  <c r="BG226"/>
  <c r="BF226"/>
  <c r="T226"/>
  <c r="R226"/>
  <c r="P226"/>
  <c r="BI225"/>
  <c r="BH225"/>
  <c r="BG225"/>
  <c r="BF225"/>
  <c r="T225"/>
  <c r="R225"/>
  <c r="P225"/>
  <c r="BI221"/>
  <c r="BH221"/>
  <c r="BG221"/>
  <c r="BF221"/>
  <c r="T221"/>
  <c r="R221"/>
  <c r="P221"/>
  <c r="BI218"/>
  <c r="BH218"/>
  <c r="BG218"/>
  <c r="BF218"/>
  <c r="T218"/>
  <c r="R218"/>
  <c r="P218"/>
  <c r="BI217"/>
  <c r="BH217"/>
  <c r="BG217"/>
  <c r="BF217"/>
  <c r="T217"/>
  <c r="R217"/>
  <c r="P217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09"/>
  <c r="BH209"/>
  <c r="BG209"/>
  <c r="BF209"/>
  <c r="T209"/>
  <c r="R209"/>
  <c r="P209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T198"/>
  <c r="R199"/>
  <c r="R198"/>
  <c r="P199"/>
  <c r="P198"/>
  <c r="BI197"/>
  <c r="BH197"/>
  <c r="BG197"/>
  <c r="BF197"/>
  <c r="T197"/>
  <c r="R197"/>
  <c r="P197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89"/>
  <c r="BH189"/>
  <c r="BG189"/>
  <c r="BF189"/>
  <c r="T189"/>
  <c r="T188"/>
  <c r="R189"/>
  <c r="R188"/>
  <c r="P189"/>
  <c r="P188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1"/>
  <c r="BH181"/>
  <c r="BG181"/>
  <c r="BF181"/>
  <c r="T181"/>
  <c r="R181"/>
  <c r="P181"/>
  <c r="BI180"/>
  <c r="BH180"/>
  <c r="BG180"/>
  <c r="BF180"/>
  <c r="T180"/>
  <c r="R180"/>
  <c r="P180"/>
  <c r="BI171"/>
  <c r="BH171"/>
  <c r="BG171"/>
  <c r="BF171"/>
  <c r="T171"/>
  <c r="R171"/>
  <c r="P171"/>
  <c r="BI169"/>
  <c r="BH169"/>
  <c r="BG169"/>
  <c r="BF169"/>
  <c r="T169"/>
  <c r="R169"/>
  <c r="P169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6"/>
  <c r="BH156"/>
  <c r="BG156"/>
  <c r="BF156"/>
  <c r="T156"/>
  <c r="R156"/>
  <c r="P156"/>
  <c r="BI152"/>
  <c r="BH152"/>
  <c r="BG152"/>
  <c r="BF152"/>
  <c r="T152"/>
  <c r="R152"/>
  <c r="P152"/>
  <c r="BI143"/>
  <c r="BH143"/>
  <c r="BG143"/>
  <c r="BF143"/>
  <c r="T143"/>
  <c r="R143"/>
  <c r="P143"/>
  <c r="BI141"/>
  <c r="BH141"/>
  <c r="BG141"/>
  <c r="BF141"/>
  <c r="T141"/>
  <c r="T140"/>
  <c r="R141"/>
  <c r="R140"/>
  <c r="P141"/>
  <c r="P140"/>
  <c r="J135"/>
  <c r="J134"/>
  <c r="F134"/>
  <c r="F132"/>
  <c r="E130"/>
  <c r="J92"/>
  <c r="J91"/>
  <c r="F91"/>
  <c r="F89"/>
  <c r="E87"/>
  <c r="J18"/>
  <c r="E18"/>
  <c r="F135"/>
  <c r="J17"/>
  <c r="J12"/>
  <c r="J132"/>
  <c r="E7"/>
  <c r="E128"/>
  <c i="7" r="J37"/>
  <c r="J36"/>
  <c i="1" r="AY100"/>
  <c i="7" r="J35"/>
  <c i="1" r="AX100"/>
  <c i="7" r="BI318"/>
  <c r="BH318"/>
  <c r="BG318"/>
  <c r="BF318"/>
  <c r="T318"/>
  <c r="T317"/>
  <c r="T316"/>
  <c r="R318"/>
  <c r="R317"/>
  <c r="R316"/>
  <c r="P318"/>
  <c r="P317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08"/>
  <c r="BH308"/>
  <c r="BG308"/>
  <c r="BF308"/>
  <c r="T308"/>
  <c r="T307"/>
  <c r="T306"/>
  <c r="R308"/>
  <c r="R307"/>
  <c r="R306"/>
  <c r="P308"/>
  <c r="P307"/>
  <c r="P306"/>
  <c r="BI297"/>
  <c r="BH297"/>
  <c r="BG297"/>
  <c r="BF297"/>
  <c r="T297"/>
  <c r="R297"/>
  <c r="P297"/>
  <c r="BI289"/>
  <c r="BH289"/>
  <c r="BG289"/>
  <c r="BF289"/>
  <c r="T289"/>
  <c r="R289"/>
  <c r="P289"/>
  <c r="BI281"/>
  <c r="BH281"/>
  <c r="BG281"/>
  <c r="BF281"/>
  <c r="T281"/>
  <c r="R281"/>
  <c r="P281"/>
  <c r="BI279"/>
  <c r="BH279"/>
  <c r="BG279"/>
  <c r="BF279"/>
  <c r="T279"/>
  <c r="T278"/>
  <c r="R279"/>
  <c r="R278"/>
  <c r="P279"/>
  <c r="P278"/>
  <c r="BI276"/>
  <c r="BH276"/>
  <c r="BG276"/>
  <c r="BF276"/>
  <c r="T276"/>
  <c r="R276"/>
  <c r="P276"/>
  <c r="BI274"/>
  <c r="BH274"/>
  <c r="BG274"/>
  <c r="BF274"/>
  <c r="T274"/>
  <c r="R274"/>
  <c r="P274"/>
  <c r="BI271"/>
  <c r="BH271"/>
  <c r="BG271"/>
  <c r="BF271"/>
  <c r="T271"/>
  <c r="R271"/>
  <c r="P271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6"/>
  <c r="BH256"/>
  <c r="BG256"/>
  <c r="BF256"/>
  <c r="T256"/>
  <c r="R256"/>
  <c r="P256"/>
  <c r="BI252"/>
  <c r="BH252"/>
  <c r="BG252"/>
  <c r="BF252"/>
  <c r="T252"/>
  <c r="R252"/>
  <c r="P252"/>
  <c r="BI250"/>
  <c r="BH250"/>
  <c r="BG250"/>
  <c r="BF250"/>
  <c r="T250"/>
  <c r="R250"/>
  <c r="P250"/>
  <c r="BI249"/>
  <c r="BH249"/>
  <c r="BG249"/>
  <c r="BF249"/>
  <c r="T249"/>
  <c r="R249"/>
  <c r="P249"/>
  <c r="BI245"/>
  <c r="BH245"/>
  <c r="BG245"/>
  <c r="BF245"/>
  <c r="T245"/>
  <c r="R245"/>
  <c r="P245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4"/>
  <c r="BH234"/>
  <c r="BG234"/>
  <c r="BF234"/>
  <c r="T234"/>
  <c r="R234"/>
  <c r="P234"/>
  <c r="BI229"/>
  <c r="BH229"/>
  <c r="BG229"/>
  <c r="BF229"/>
  <c r="T229"/>
  <c r="R229"/>
  <c r="P229"/>
  <c r="BI224"/>
  <c r="BH224"/>
  <c r="BG224"/>
  <c r="BF224"/>
  <c r="T224"/>
  <c r="R224"/>
  <c r="P224"/>
  <c r="BI223"/>
  <c r="BH223"/>
  <c r="BG223"/>
  <c r="BF223"/>
  <c r="T223"/>
  <c r="R223"/>
  <c r="P223"/>
  <c r="BI219"/>
  <c r="BH219"/>
  <c r="BG219"/>
  <c r="BF219"/>
  <c r="T219"/>
  <c r="R219"/>
  <c r="P219"/>
  <c r="BI216"/>
  <c r="BH216"/>
  <c r="BG216"/>
  <c r="BF216"/>
  <c r="T216"/>
  <c r="R216"/>
  <c r="P216"/>
  <c r="BI215"/>
  <c r="BH215"/>
  <c r="BG215"/>
  <c r="BF215"/>
  <c r="T215"/>
  <c r="R215"/>
  <c r="P215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7"/>
  <c r="BH207"/>
  <c r="BG207"/>
  <c r="BF207"/>
  <c r="T207"/>
  <c r="R207"/>
  <c r="P207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T196"/>
  <c r="R197"/>
  <c r="R196"/>
  <c r="P197"/>
  <c r="P196"/>
  <c r="BI195"/>
  <c r="BH195"/>
  <c r="BG195"/>
  <c r="BF195"/>
  <c r="T195"/>
  <c r="R195"/>
  <c r="P195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7"/>
  <c r="BH187"/>
  <c r="BG187"/>
  <c r="BF187"/>
  <c r="T187"/>
  <c r="T186"/>
  <c r="R187"/>
  <c r="R186"/>
  <c r="P187"/>
  <c r="P186"/>
  <c r="BI185"/>
  <c r="BH185"/>
  <c r="BG185"/>
  <c r="BF185"/>
  <c r="T185"/>
  <c r="R185"/>
  <c r="P185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79"/>
  <c r="BH179"/>
  <c r="BG179"/>
  <c r="BF179"/>
  <c r="T179"/>
  <c r="R179"/>
  <c r="P179"/>
  <c r="BI178"/>
  <c r="BH178"/>
  <c r="BG178"/>
  <c r="BF178"/>
  <c r="T178"/>
  <c r="R178"/>
  <c r="P178"/>
  <c r="BI170"/>
  <c r="BH170"/>
  <c r="BG170"/>
  <c r="BF170"/>
  <c r="T170"/>
  <c r="R170"/>
  <c r="P170"/>
  <c r="BI168"/>
  <c r="BH168"/>
  <c r="BG168"/>
  <c r="BF168"/>
  <c r="T168"/>
  <c r="R168"/>
  <c r="P168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5"/>
  <c r="BH155"/>
  <c r="BG155"/>
  <c r="BF155"/>
  <c r="T155"/>
  <c r="R155"/>
  <c r="P155"/>
  <c r="BI151"/>
  <c r="BH151"/>
  <c r="BG151"/>
  <c r="BF151"/>
  <c r="T151"/>
  <c r="R151"/>
  <c r="P151"/>
  <c r="BI143"/>
  <c r="BH143"/>
  <c r="BG143"/>
  <c r="BF143"/>
  <c r="T143"/>
  <c r="R143"/>
  <c r="P143"/>
  <c r="BI141"/>
  <c r="BH141"/>
  <c r="BG141"/>
  <c r="BF141"/>
  <c r="T141"/>
  <c r="T140"/>
  <c r="R141"/>
  <c r="R140"/>
  <c r="P141"/>
  <c r="P140"/>
  <c r="J135"/>
  <c r="J134"/>
  <c r="F134"/>
  <c r="F132"/>
  <c r="E130"/>
  <c r="J92"/>
  <c r="J91"/>
  <c r="F91"/>
  <c r="F89"/>
  <c r="E87"/>
  <c r="J18"/>
  <c r="E18"/>
  <c r="F92"/>
  <c r="J17"/>
  <c r="J12"/>
  <c r="J132"/>
  <c r="E7"/>
  <c r="E128"/>
  <c i="6" r="J37"/>
  <c r="J36"/>
  <c i="1" r="AY99"/>
  <c i="6" r="J35"/>
  <c i="1" r="AX99"/>
  <c i="6" r="BI318"/>
  <c r="BH318"/>
  <c r="BG318"/>
  <c r="BF318"/>
  <c r="T318"/>
  <c r="T317"/>
  <c r="T316"/>
  <c r="R318"/>
  <c r="R317"/>
  <c r="R316"/>
  <c r="P318"/>
  <c r="P317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08"/>
  <c r="BH308"/>
  <c r="BG308"/>
  <c r="BF308"/>
  <c r="T308"/>
  <c r="T307"/>
  <c r="T306"/>
  <c r="R308"/>
  <c r="R307"/>
  <c r="R306"/>
  <c r="P308"/>
  <c r="P307"/>
  <c r="P306"/>
  <c r="BI297"/>
  <c r="BH297"/>
  <c r="BG297"/>
  <c r="BF297"/>
  <c r="T297"/>
  <c r="R297"/>
  <c r="P297"/>
  <c r="BI289"/>
  <c r="BH289"/>
  <c r="BG289"/>
  <c r="BF289"/>
  <c r="T289"/>
  <c r="R289"/>
  <c r="P289"/>
  <c r="BI281"/>
  <c r="BH281"/>
  <c r="BG281"/>
  <c r="BF281"/>
  <c r="T281"/>
  <c r="R281"/>
  <c r="P281"/>
  <c r="BI279"/>
  <c r="BH279"/>
  <c r="BG279"/>
  <c r="BF279"/>
  <c r="T279"/>
  <c r="T278"/>
  <c r="R279"/>
  <c r="R278"/>
  <c r="P279"/>
  <c r="P278"/>
  <c r="BI276"/>
  <c r="BH276"/>
  <c r="BG276"/>
  <c r="BF276"/>
  <c r="T276"/>
  <c r="R276"/>
  <c r="P276"/>
  <c r="BI274"/>
  <c r="BH274"/>
  <c r="BG274"/>
  <c r="BF274"/>
  <c r="T274"/>
  <c r="R274"/>
  <c r="P274"/>
  <c r="BI271"/>
  <c r="BH271"/>
  <c r="BG271"/>
  <c r="BF271"/>
  <c r="T271"/>
  <c r="R271"/>
  <c r="P271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6"/>
  <c r="BH256"/>
  <c r="BG256"/>
  <c r="BF256"/>
  <c r="T256"/>
  <c r="R256"/>
  <c r="P256"/>
  <c r="BI252"/>
  <c r="BH252"/>
  <c r="BG252"/>
  <c r="BF252"/>
  <c r="T252"/>
  <c r="R252"/>
  <c r="P252"/>
  <c r="BI250"/>
  <c r="BH250"/>
  <c r="BG250"/>
  <c r="BF250"/>
  <c r="T250"/>
  <c r="R250"/>
  <c r="P250"/>
  <c r="BI249"/>
  <c r="BH249"/>
  <c r="BG249"/>
  <c r="BF249"/>
  <c r="T249"/>
  <c r="R249"/>
  <c r="P249"/>
  <c r="BI245"/>
  <c r="BH245"/>
  <c r="BG245"/>
  <c r="BF245"/>
  <c r="T245"/>
  <c r="R245"/>
  <c r="P245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4"/>
  <c r="BH234"/>
  <c r="BG234"/>
  <c r="BF234"/>
  <c r="T234"/>
  <c r="R234"/>
  <c r="P234"/>
  <c r="BI229"/>
  <c r="BH229"/>
  <c r="BG229"/>
  <c r="BF229"/>
  <c r="T229"/>
  <c r="R229"/>
  <c r="P229"/>
  <c r="BI224"/>
  <c r="BH224"/>
  <c r="BG224"/>
  <c r="BF224"/>
  <c r="T224"/>
  <c r="R224"/>
  <c r="P224"/>
  <c r="BI223"/>
  <c r="BH223"/>
  <c r="BG223"/>
  <c r="BF223"/>
  <c r="T223"/>
  <c r="R223"/>
  <c r="P223"/>
  <c r="BI219"/>
  <c r="BH219"/>
  <c r="BG219"/>
  <c r="BF219"/>
  <c r="T219"/>
  <c r="R219"/>
  <c r="P219"/>
  <c r="BI216"/>
  <c r="BH216"/>
  <c r="BG216"/>
  <c r="BF216"/>
  <c r="T216"/>
  <c r="R216"/>
  <c r="P216"/>
  <c r="BI215"/>
  <c r="BH215"/>
  <c r="BG215"/>
  <c r="BF215"/>
  <c r="T215"/>
  <c r="R215"/>
  <c r="P215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7"/>
  <c r="BH207"/>
  <c r="BG207"/>
  <c r="BF207"/>
  <c r="T207"/>
  <c r="R207"/>
  <c r="P207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T196"/>
  <c r="R197"/>
  <c r="R196"/>
  <c r="P197"/>
  <c r="P196"/>
  <c r="BI195"/>
  <c r="BH195"/>
  <c r="BG195"/>
  <c r="BF195"/>
  <c r="T195"/>
  <c r="R195"/>
  <c r="P195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7"/>
  <c r="BH187"/>
  <c r="BG187"/>
  <c r="BF187"/>
  <c r="T187"/>
  <c r="T186"/>
  <c r="R187"/>
  <c r="R186"/>
  <c r="P187"/>
  <c r="P186"/>
  <c r="BI185"/>
  <c r="BH185"/>
  <c r="BG185"/>
  <c r="BF185"/>
  <c r="T185"/>
  <c r="R185"/>
  <c r="P185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79"/>
  <c r="BH179"/>
  <c r="BG179"/>
  <c r="BF179"/>
  <c r="T179"/>
  <c r="R179"/>
  <c r="P179"/>
  <c r="BI178"/>
  <c r="BH178"/>
  <c r="BG178"/>
  <c r="BF178"/>
  <c r="T178"/>
  <c r="R178"/>
  <c r="P178"/>
  <c r="BI170"/>
  <c r="BH170"/>
  <c r="BG170"/>
  <c r="BF170"/>
  <c r="T170"/>
  <c r="R170"/>
  <c r="P170"/>
  <c r="BI168"/>
  <c r="BH168"/>
  <c r="BG168"/>
  <c r="BF168"/>
  <c r="T168"/>
  <c r="R168"/>
  <c r="P168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5"/>
  <c r="BH155"/>
  <c r="BG155"/>
  <c r="BF155"/>
  <c r="T155"/>
  <c r="R155"/>
  <c r="P155"/>
  <c r="BI151"/>
  <c r="BH151"/>
  <c r="BG151"/>
  <c r="BF151"/>
  <c r="T151"/>
  <c r="R151"/>
  <c r="P151"/>
  <c r="BI143"/>
  <c r="BH143"/>
  <c r="BG143"/>
  <c r="BF143"/>
  <c r="T143"/>
  <c r="R143"/>
  <c r="P143"/>
  <c r="BI141"/>
  <c r="BH141"/>
  <c r="BG141"/>
  <c r="BF141"/>
  <c r="T141"/>
  <c r="T140"/>
  <c r="R141"/>
  <c r="R140"/>
  <c r="P141"/>
  <c r="P140"/>
  <c r="J135"/>
  <c r="J134"/>
  <c r="F134"/>
  <c r="F132"/>
  <c r="E130"/>
  <c r="J92"/>
  <c r="J91"/>
  <c r="F91"/>
  <c r="F89"/>
  <c r="E87"/>
  <c r="J18"/>
  <c r="E18"/>
  <c r="F92"/>
  <c r="J17"/>
  <c r="J12"/>
  <c r="J132"/>
  <c r="E7"/>
  <c r="E128"/>
  <c i="5" r="J37"/>
  <c r="J36"/>
  <c i="1" r="AY98"/>
  <c i="5" r="J35"/>
  <c i="1" r="AX98"/>
  <c i="5" r="BI267"/>
  <c r="BH267"/>
  <c r="BG267"/>
  <c r="BF267"/>
  <c r="T267"/>
  <c r="T266"/>
  <c r="T265"/>
  <c r="R267"/>
  <c r="R266"/>
  <c r="R265"/>
  <c r="P267"/>
  <c r="P266"/>
  <c r="P265"/>
  <c r="BI256"/>
  <c r="BH256"/>
  <c r="BG256"/>
  <c r="BF256"/>
  <c r="T256"/>
  <c r="R256"/>
  <c r="P256"/>
  <c r="BI248"/>
  <c r="BH248"/>
  <c r="BG248"/>
  <c r="BF248"/>
  <c r="T248"/>
  <c r="R248"/>
  <c r="P248"/>
  <c r="BI240"/>
  <c r="BH240"/>
  <c r="BG240"/>
  <c r="BF240"/>
  <c r="T240"/>
  <c r="R240"/>
  <c r="P240"/>
  <c r="BI238"/>
  <c r="BH238"/>
  <c r="BG238"/>
  <c r="BF238"/>
  <c r="T238"/>
  <c r="T237"/>
  <c r="R238"/>
  <c r="R237"/>
  <c r="P238"/>
  <c r="P237"/>
  <c r="BI235"/>
  <c r="BH235"/>
  <c r="BG235"/>
  <c r="BF235"/>
  <c r="T235"/>
  <c r="R235"/>
  <c r="P235"/>
  <c r="BI233"/>
  <c r="BH233"/>
  <c r="BG233"/>
  <c r="BF233"/>
  <c r="T233"/>
  <c r="R233"/>
  <c r="P233"/>
  <c r="BI230"/>
  <c r="BH230"/>
  <c r="BG230"/>
  <c r="BF230"/>
  <c r="T230"/>
  <c r="R230"/>
  <c r="P230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5"/>
  <c r="BH215"/>
  <c r="BG215"/>
  <c r="BF215"/>
  <c r="T215"/>
  <c r="R215"/>
  <c r="P215"/>
  <c r="BI211"/>
  <c r="BH211"/>
  <c r="BG211"/>
  <c r="BF211"/>
  <c r="T211"/>
  <c r="R211"/>
  <c r="P211"/>
  <c r="BI209"/>
  <c r="BH209"/>
  <c r="BG209"/>
  <c r="BF209"/>
  <c r="T209"/>
  <c r="R209"/>
  <c r="P209"/>
  <c r="BI208"/>
  <c r="BH208"/>
  <c r="BG208"/>
  <c r="BF208"/>
  <c r="T208"/>
  <c r="R208"/>
  <c r="P208"/>
  <c r="BI204"/>
  <c r="BH204"/>
  <c r="BG204"/>
  <c r="BF204"/>
  <c r="T204"/>
  <c r="R204"/>
  <c r="P204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4"/>
  <c r="BH194"/>
  <c r="BG194"/>
  <c r="BF194"/>
  <c r="T194"/>
  <c r="R194"/>
  <c r="P194"/>
  <c r="BI189"/>
  <c r="BH189"/>
  <c r="BG189"/>
  <c r="BF189"/>
  <c r="T189"/>
  <c r="R189"/>
  <c r="P189"/>
  <c r="BI184"/>
  <c r="BH184"/>
  <c r="BG184"/>
  <c r="BF184"/>
  <c r="T184"/>
  <c r="R184"/>
  <c r="P184"/>
  <c r="BI183"/>
  <c r="BH183"/>
  <c r="BG183"/>
  <c r="BF183"/>
  <c r="T183"/>
  <c r="R183"/>
  <c r="P183"/>
  <c r="BI179"/>
  <c r="BH179"/>
  <c r="BG179"/>
  <c r="BF179"/>
  <c r="T179"/>
  <c r="R179"/>
  <c r="P179"/>
  <c r="BI176"/>
  <c r="BH176"/>
  <c r="BG176"/>
  <c r="BF176"/>
  <c r="T176"/>
  <c r="R176"/>
  <c r="P176"/>
  <c r="BI175"/>
  <c r="BH175"/>
  <c r="BG175"/>
  <c r="BF175"/>
  <c r="T175"/>
  <c r="R175"/>
  <c r="P175"/>
  <c r="BI172"/>
  <c r="BH172"/>
  <c r="BG172"/>
  <c r="BF172"/>
  <c r="T172"/>
  <c r="T171"/>
  <c r="R172"/>
  <c r="R171"/>
  <c r="P172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55"/>
  <c r="BH155"/>
  <c r="BG155"/>
  <c r="BF155"/>
  <c r="T155"/>
  <c r="R155"/>
  <c r="P155"/>
  <c r="BI153"/>
  <c r="BH153"/>
  <c r="BG153"/>
  <c r="BF153"/>
  <c r="T153"/>
  <c r="R153"/>
  <c r="P153"/>
  <c r="BI148"/>
  <c r="BH148"/>
  <c r="BG148"/>
  <c r="BF148"/>
  <c r="T148"/>
  <c r="R148"/>
  <c r="P148"/>
  <c r="BI144"/>
  <c r="BH144"/>
  <c r="BG144"/>
  <c r="BF144"/>
  <c r="T144"/>
  <c r="R144"/>
  <c r="P144"/>
  <c r="BI136"/>
  <c r="BH136"/>
  <c r="BG136"/>
  <c r="BF136"/>
  <c r="T136"/>
  <c r="R136"/>
  <c r="P136"/>
  <c r="BI134"/>
  <c r="BH134"/>
  <c r="BG134"/>
  <c r="BF134"/>
  <c r="T134"/>
  <c r="T133"/>
  <c r="R134"/>
  <c r="R133"/>
  <c r="P134"/>
  <c r="P133"/>
  <c r="J128"/>
  <c r="J127"/>
  <c r="F127"/>
  <c r="F125"/>
  <c r="E123"/>
  <c r="J92"/>
  <c r="J91"/>
  <c r="F91"/>
  <c r="F89"/>
  <c r="E87"/>
  <c r="J18"/>
  <c r="E18"/>
  <c r="F128"/>
  <c r="J17"/>
  <c r="J12"/>
  <c r="J89"/>
  <c r="E7"/>
  <c r="E85"/>
  <c i="4" r="J37"/>
  <c r="J36"/>
  <c i="1" r="AY97"/>
  <c i="4" r="J35"/>
  <c i="1" r="AX97"/>
  <c i="4" r="BI267"/>
  <c r="BH267"/>
  <c r="BG267"/>
  <c r="BF267"/>
  <c r="T267"/>
  <c r="T266"/>
  <c r="T265"/>
  <c r="R267"/>
  <c r="R266"/>
  <c r="R265"/>
  <c r="P267"/>
  <c r="P266"/>
  <c r="P265"/>
  <c r="BI256"/>
  <c r="BH256"/>
  <c r="BG256"/>
  <c r="BF256"/>
  <c r="T256"/>
  <c r="R256"/>
  <c r="P256"/>
  <c r="BI248"/>
  <c r="BH248"/>
  <c r="BG248"/>
  <c r="BF248"/>
  <c r="T248"/>
  <c r="R248"/>
  <c r="P248"/>
  <c r="BI240"/>
  <c r="BH240"/>
  <c r="BG240"/>
  <c r="BF240"/>
  <c r="T240"/>
  <c r="R240"/>
  <c r="P240"/>
  <c r="BI238"/>
  <c r="BH238"/>
  <c r="BG238"/>
  <c r="BF238"/>
  <c r="T238"/>
  <c r="T237"/>
  <c r="R238"/>
  <c r="R237"/>
  <c r="P238"/>
  <c r="P237"/>
  <c r="BI235"/>
  <c r="BH235"/>
  <c r="BG235"/>
  <c r="BF235"/>
  <c r="T235"/>
  <c r="R235"/>
  <c r="P235"/>
  <c r="BI233"/>
  <c r="BH233"/>
  <c r="BG233"/>
  <c r="BF233"/>
  <c r="T233"/>
  <c r="R233"/>
  <c r="P233"/>
  <c r="BI230"/>
  <c r="BH230"/>
  <c r="BG230"/>
  <c r="BF230"/>
  <c r="T230"/>
  <c r="R230"/>
  <c r="P230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5"/>
  <c r="BH215"/>
  <c r="BG215"/>
  <c r="BF215"/>
  <c r="T215"/>
  <c r="R215"/>
  <c r="P215"/>
  <c r="BI211"/>
  <c r="BH211"/>
  <c r="BG211"/>
  <c r="BF211"/>
  <c r="T211"/>
  <c r="R211"/>
  <c r="P211"/>
  <c r="BI209"/>
  <c r="BH209"/>
  <c r="BG209"/>
  <c r="BF209"/>
  <c r="T209"/>
  <c r="R209"/>
  <c r="P209"/>
  <c r="BI208"/>
  <c r="BH208"/>
  <c r="BG208"/>
  <c r="BF208"/>
  <c r="T208"/>
  <c r="R208"/>
  <c r="P208"/>
  <c r="BI204"/>
  <c r="BH204"/>
  <c r="BG204"/>
  <c r="BF204"/>
  <c r="T204"/>
  <c r="R204"/>
  <c r="P204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4"/>
  <c r="BH194"/>
  <c r="BG194"/>
  <c r="BF194"/>
  <c r="T194"/>
  <c r="R194"/>
  <c r="P194"/>
  <c r="BI189"/>
  <c r="BH189"/>
  <c r="BG189"/>
  <c r="BF189"/>
  <c r="T189"/>
  <c r="R189"/>
  <c r="P189"/>
  <c r="BI184"/>
  <c r="BH184"/>
  <c r="BG184"/>
  <c r="BF184"/>
  <c r="T184"/>
  <c r="R184"/>
  <c r="P184"/>
  <c r="BI183"/>
  <c r="BH183"/>
  <c r="BG183"/>
  <c r="BF183"/>
  <c r="T183"/>
  <c r="R183"/>
  <c r="P183"/>
  <c r="BI179"/>
  <c r="BH179"/>
  <c r="BG179"/>
  <c r="BF179"/>
  <c r="T179"/>
  <c r="R179"/>
  <c r="P179"/>
  <c r="BI176"/>
  <c r="BH176"/>
  <c r="BG176"/>
  <c r="BF176"/>
  <c r="T176"/>
  <c r="R176"/>
  <c r="P176"/>
  <c r="BI175"/>
  <c r="BH175"/>
  <c r="BG175"/>
  <c r="BF175"/>
  <c r="T175"/>
  <c r="R175"/>
  <c r="P175"/>
  <c r="BI172"/>
  <c r="BH172"/>
  <c r="BG172"/>
  <c r="BF172"/>
  <c r="T172"/>
  <c r="T171"/>
  <c r="R172"/>
  <c r="R171"/>
  <c r="P172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55"/>
  <c r="BH155"/>
  <c r="BG155"/>
  <c r="BF155"/>
  <c r="T155"/>
  <c r="R155"/>
  <c r="P155"/>
  <c r="BI153"/>
  <c r="BH153"/>
  <c r="BG153"/>
  <c r="BF153"/>
  <c r="T153"/>
  <c r="R153"/>
  <c r="P153"/>
  <c r="BI148"/>
  <c r="BH148"/>
  <c r="BG148"/>
  <c r="BF148"/>
  <c r="T148"/>
  <c r="R148"/>
  <c r="P148"/>
  <c r="BI144"/>
  <c r="BH144"/>
  <c r="BG144"/>
  <c r="BF144"/>
  <c r="T144"/>
  <c r="R144"/>
  <c r="P144"/>
  <c r="BI136"/>
  <c r="BH136"/>
  <c r="BG136"/>
  <c r="BF136"/>
  <c r="T136"/>
  <c r="R136"/>
  <c r="P136"/>
  <c r="BI134"/>
  <c r="BH134"/>
  <c r="BG134"/>
  <c r="BF134"/>
  <c r="T134"/>
  <c r="T133"/>
  <c r="R134"/>
  <c r="R133"/>
  <c r="P134"/>
  <c r="P133"/>
  <c r="J128"/>
  <c r="J127"/>
  <c r="F127"/>
  <c r="F125"/>
  <c r="E123"/>
  <c r="J92"/>
  <c r="J91"/>
  <c r="F91"/>
  <c r="F89"/>
  <c r="E87"/>
  <c r="J18"/>
  <c r="E18"/>
  <c r="F128"/>
  <c r="J17"/>
  <c r="J12"/>
  <c r="J89"/>
  <c r="E7"/>
  <c r="E121"/>
  <c i="3" r="J37"/>
  <c r="J36"/>
  <c i="1" r="AY96"/>
  <c i="3" r="J35"/>
  <c i="1" r="AX96"/>
  <c i="3" r="BI267"/>
  <c r="BH267"/>
  <c r="BG267"/>
  <c r="BF267"/>
  <c r="T267"/>
  <c r="T266"/>
  <c r="T265"/>
  <c r="R267"/>
  <c r="R266"/>
  <c r="R265"/>
  <c r="P267"/>
  <c r="P266"/>
  <c r="P265"/>
  <c r="BI256"/>
  <c r="BH256"/>
  <c r="BG256"/>
  <c r="BF256"/>
  <c r="T256"/>
  <c r="R256"/>
  <c r="P256"/>
  <c r="BI248"/>
  <c r="BH248"/>
  <c r="BG248"/>
  <c r="BF248"/>
  <c r="T248"/>
  <c r="R248"/>
  <c r="P248"/>
  <c r="BI240"/>
  <c r="BH240"/>
  <c r="BG240"/>
  <c r="BF240"/>
  <c r="T240"/>
  <c r="R240"/>
  <c r="P240"/>
  <c r="BI238"/>
  <c r="BH238"/>
  <c r="BG238"/>
  <c r="BF238"/>
  <c r="T238"/>
  <c r="T237"/>
  <c r="R238"/>
  <c r="R237"/>
  <c r="P238"/>
  <c r="P237"/>
  <c r="BI235"/>
  <c r="BH235"/>
  <c r="BG235"/>
  <c r="BF235"/>
  <c r="T235"/>
  <c r="R235"/>
  <c r="P235"/>
  <c r="BI233"/>
  <c r="BH233"/>
  <c r="BG233"/>
  <c r="BF233"/>
  <c r="T233"/>
  <c r="R233"/>
  <c r="P233"/>
  <c r="BI230"/>
  <c r="BH230"/>
  <c r="BG230"/>
  <c r="BF230"/>
  <c r="T230"/>
  <c r="R230"/>
  <c r="P230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5"/>
  <c r="BH215"/>
  <c r="BG215"/>
  <c r="BF215"/>
  <c r="T215"/>
  <c r="R215"/>
  <c r="P215"/>
  <c r="BI211"/>
  <c r="BH211"/>
  <c r="BG211"/>
  <c r="BF211"/>
  <c r="T211"/>
  <c r="R211"/>
  <c r="P211"/>
  <c r="BI209"/>
  <c r="BH209"/>
  <c r="BG209"/>
  <c r="BF209"/>
  <c r="T209"/>
  <c r="R209"/>
  <c r="P209"/>
  <c r="BI208"/>
  <c r="BH208"/>
  <c r="BG208"/>
  <c r="BF208"/>
  <c r="T208"/>
  <c r="R208"/>
  <c r="P208"/>
  <c r="BI204"/>
  <c r="BH204"/>
  <c r="BG204"/>
  <c r="BF204"/>
  <c r="T204"/>
  <c r="R204"/>
  <c r="P204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4"/>
  <c r="BH194"/>
  <c r="BG194"/>
  <c r="BF194"/>
  <c r="T194"/>
  <c r="R194"/>
  <c r="P194"/>
  <c r="BI189"/>
  <c r="BH189"/>
  <c r="BG189"/>
  <c r="BF189"/>
  <c r="T189"/>
  <c r="R189"/>
  <c r="P189"/>
  <c r="BI184"/>
  <c r="BH184"/>
  <c r="BG184"/>
  <c r="BF184"/>
  <c r="T184"/>
  <c r="R184"/>
  <c r="P184"/>
  <c r="BI183"/>
  <c r="BH183"/>
  <c r="BG183"/>
  <c r="BF183"/>
  <c r="T183"/>
  <c r="R183"/>
  <c r="P183"/>
  <c r="BI179"/>
  <c r="BH179"/>
  <c r="BG179"/>
  <c r="BF179"/>
  <c r="T179"/>
  <c r="R179"/>
  <c r="P179"/>
  <c r="BI176"/>
  <c r="BH176"/>
  <c r="BG176"/>
  <c r="BF176"/>
  <c r="T176"/>
  <c r="R176"/>
  <c r="P176"/>
  <c r="BI175"/>
  <c r="BH175"/>
  <c r="BG175"/>
  <c r="BF175"/>
  <c r="T175"/>
  <c r="R175"/>
  <c r="P175"/>
  <c r="BI172"/>
  <c r="BH172"/>
  <c r="BG172"/>
  <c r="BF172"/>
  <c r="T172"/>
  <c r="T171"/>
  <c r="R172"/>
  <c r="R171"/>
  <c r="P172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55"/>
  <c r="BH155"/>
  <c r="BG155"/>
  <c r="BF155"/>
  <c r="T155"/>
  <c r="R155"/>
  <c r="P155"/>
  <c r="BI153"/>
  <c r="BH153"/>
  <c r="BG153"/>
  <c r="BF153"/>
  <c r="T153"/>
  <c r="R153"/>
  <c r="P153"/>
  <c r="BI148"/>
  <c r="BH148"/>
  <c r="BG148"/>
  <c r="BF148"/>
  <c r="T148"/>
  <c r="R148"/>
  <c r="P148"/>
  <c r="BI144"/>
  <c r="BH144"/>
  <c r="BG144"/>
  <c r="BF144"/>
  <c r="T144"/>
  <c r="R144"/>
  <c r="P144"/>
  <c r="BI136"/>
  <c r="BH136"/>
  <c r="BG136"/>
  <c r="BF136"/>
  <c r="T136"/>
  <c r="R136"/>
  <c r="P136"/>
  <c r="BI134"/>
  <c r="BH134"/>
  <c r="BG134"/>
  <c r="BF134"/>
  <c r="T134"/>
  <c r="T133"/>
  <c r="R134"/>
  <c r="R133"/>
  <c r="P134"/>
  <c r="P133"/>
  <c r="J128"/>
  <c r="J127"/>
  <c r="F127"/>
  <c r="F125"/>
  <c r="E123"/>
  <c r="J92"/>
  <c r="J91"/>
  <c r="F91"/>
  <c r="F89"/>
  <c r="E87"/>
  <c r="J18"/>
  <c r="E18"/>
  <c r="F128"/>
  <c r="J17"/>
  <c r="J12"/>
  <c r="J89"/>
  <c r="E7"/>
  <c r="E121"/>
  <c i="2" r="J37"/>
  <c r="J36"/>
  <c i="1" r="AY95"/>
  <c i="2" r="J35"/>
  <c i="1" r="AX95"/>
  <c i="2" r="BI268"/>
  <c r="BH268"/>
  <c r="BG268"/>
  <c r="BF268"/>
  <c r="T268"/>
  <c r="T267"/>
  <c r="T266"/>
  <c r="R268"/>
  <c r="R267"/>
  <c r="R266"/>
  <c r="P268"/>
  <c r="P267"/>
  <c r="P266"/>
  <c r="BI257"/>
  <c r="BH257"/>
  <c r="BG257"/>
  <c r="BF257"/>
  <c r="T257"/>
  <c r="R257"/>
  <c r="P257"/>
  <c r="BI249"/>
  <c r="BH249"/>
  <c r="BG249"/>
  <c r="BF249"/>
  <c r="T249"/>
  <c r="R249"/>
  <c r="P249"/>
  <c r="BI241"/>
  <c r="BH241"/>
  <c r="BG241"/>
  <c r="BF241"/>
  <c r="T241"/>
  <c r="R241"/>
  <c r="P241"/>
  <c r="BI239"/>
  <c r="BH239"/>
  <c r="BG239"/>
  <c r="BF239"/>
  <c r="T239"/>
  <c r="T238"/>
  <c r="R239"/>
  <c r="R238"/>
  <c r="P239"/>
  <c r="P238"/>
  <c r="BI236"/>
  <c r="BH236"/>
  <c r="BG236"/>
  <c r="BF236"/>
  <c r="T236"/>
  <c r="R236"/>
  <c r="P236"/>
  <c r="BI234"/>
  <c r="BH234"/>
  <c r="BG234"/>
  <c r="BF234"/>
  <c r="T234"/>
  <c r="R234"/>
  <c r="P234"/>
  <c r="BI231"/>
  <c r="BH231"/>
  <c r="BG231"/>
  <c r="BF231"/>
  <c r="T231"/>
  <c r="R231"/>
  <c r="P231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6"/>
  <c r="BH216"/>
  <c r="BG216"/>
  <c r="BF216"/>
  <c r="T216"/>
  <c r="R216"/>
  <c r="P216"/>
  <c r="BI212"/>
  <c r="BH212"/>
  <c r="BG212"/>
  <c r="BF212"/>
  <c r="T212"/>
  <c r="R212"/>
  <c r="P212"/>
  <c r="BI210"/>
  <c r="BH210"/>
  <c r="BG210"/>
  <c r="BF210"/>
  <c r="T210"/>
  <c r="R210"/>
  <c r="P210"/>
  <c r="BI209"/>
  <c r="BH209"/>
  <c r="BG209"/>
  <c r="BF209"/>
  <c r="T209"/>
  <c r="R209"/>
  <c r="P209"/>
  <c r="BI205"/>
  <c r="BH205"/>
  <c r="BG205"/>
  <c r="BF205"/>
  <c r="T205"/>
  <c r="R205"/>
  <c r="P205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4"/>
  <c r="BH194"/>
  <c r="BG194"/>
  <c r="BF194"/>
  <c r="T194"/>
  <c r="R194"/>
  <c r="P194"/>
  <c r="BI189"/>
  <c r="BH189"/>
  <c r="BG189"/>
  <c r="BF189"/>
  <c r="T189"/>
  <c r="R189"/>
  <c r="P189"/>
  <c r="BI184"/>
  <c r="BH184"/>
  <c r="BG184"/>
  <c r="BF184"/>
  <c r="T184"/>
  <c r="R184"/>
  <c r="P184"/>
  <c r="BI183"/>
  <c r="BH183"/>
  <c r="BG183"/>
  <c r="BF183"/>
  <c r="T183"/>
  <c r="R183"/>
  <c r="P183"/>
  <c r="BI179"/>
  <c r="BH179"/>
  <c r="BG179"/>
  <c r="BF179"/>
  <c r="T179"/>
  <c r="R179"/>
  <c r="P179"/>
  <c r="BI176"/>
  <c r="BH176"/>
  <c r="BG176"/>
  <c r="BF176"/>
  <c r="T176"/>
  <c r="R176"/>
  <c r="P176"/>
  <c r="BI175"/>
  <c r="BH175"/>
  <c r="BG175"/>
  <c r="BF175"/>
  <c r="T175"/>
  <c r="R175"/>
  <c r="P175"/>
  <c r="BI172"/>
  <c r="BH172"/>
  <c r="BG172"/>
  <c r="BF172"/>
  <c r="T172"/>
  <c r="T171"/>
  <c r="R172"/>
  <c r="R171"/>
  <c r="P172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55"/>
  <c r="BH155"/>
  <c r="BG155"/>
  <c r="BF155"/>
  <c r="T155"/>
  <c r="R155"/>
  <c r="P155"/>
  <c r="BI153"/>
  <c r="BH153"/>
  <c r="BG153"/>
  <c r="BF153"/>
  <c r="T153"/>
  <c r="R153"/>
  <c r="P153"/>
  <c r="BI148"/>
  <c r="BH148"/>
  <c r="BG148"/>
  <c r="BF148"/>
  <c r="T148"/>
  <c r="R148"/>
  <c r="P148"/>
  <c r="BI144"/>
  <c r="BH144"/>
  <c r="BG144"/>
  <c r="BF144"/>
  <c r="T144"/>
  <c r="R144"/>
  <c r="P144"/>
  <c r="BI136"/>
  <c r="BH136"/>
  <c r="BG136"/>
  <c r="BF136"/>
  <c r="T136"/>
  <c r="R136"/>
  <c r="P136"/>
  <c r="BI134"/>
  <c r="BH134"/>
  <c r="BG134"/>
  <c r="BF134"/>
  <c r="T134"/>
  <c r="T133"/>
  <c r="R134"/>
  <c r="R133"/>
  <c r="P134"/>
  <c r="P133"/>
  <c r="J128"/>
  <c r="J127"/>
  <c r="F127"/>
  <c r="F125"/>
  <c r="E123"/>
  <c r="J92"/>
  <c r="J91"/>
  <c r="F91"/>
  <c r="F89"/>
  <c r="E87"/>
  <c r="J18"/>
  <c r="E18"/>
  <c r="F128"/>
  <c r="J17"/>
  <c r="J12"/>
  <c r="J125"/>
  <c r="E7"/>
  <c r="E121"/>
  <c i="1" r="L90"/>
  <c r="AM90"/>
  <c r="AM89"/>
  <c r="L89"/>
  <c r="AM87"/>
  <c r="L87"/>
  <c r="L85"/>
  <c r="L84"/>
  <c i="2" r="J257"/>
  <c r="J234"/>
  <c r="J228"/>
  <c r="BK220"/>
  <c r="J212"/>
  <c r="J210"/>
  <c r="J209"/>
  <c r="J203"/>
  <c r="BK202"/>
  <c r="J201"/>
  <c r="J200"/>
  <c r="BK189"/>
  <c r="J176"/>
  <c r="J172"/>
  <c r="J168"/>
  <c r="J166"/>
  <c r="J163"/>
  <c r="BK153"/>
  <c r="BK144"/>
  <c r="BK134"/>
  <c i="3" r="J267"/>
  <c r="BK256"/>
  <c r="BK248"/>
  <c r="J238"/>
  <c r="J235"/>
  <c r="J233"/>
  <c r="BK230"/>
  <c r="J229"/>
  <c r="BK227"/>
  <c r="J225"/>
  <c r="BK223"/>
  <c r="BK221"/>
  <c r="J219"/>
  <c r="J215"/>
  <c r="BK211"/>
  <c r="BK209"/>
  <c r="BK208"/>
  <c r="J204"/>
  <c r="J202"/>
  <c r="J201"/>
  <c r="J200"/>
  <c r="J194"/>
  <c r="BK189"/>
  <c r="J183"/>
  <c r="BK176"/>
  <c r="BK175"/>
  <c r="BK170"/>
  <c r="J167"/>
  <c r="J164"/>
  <c r="J155"/>
  <c r="BK148"/>
  <c r="BK136"/>
  <c r="BK267"/>
  <c r="J248"/>
  <c r="J240"/>
  <c r="BK235"/>
  <c r="BK229"/>
  <c r="BK225"/>
  <c r="J223"/>
  <c r="BK219"/>
  <c r="J211"/>
  <c r="J208"/>
  <c r="BK202"/>
  <c r="BK200"/>
  <c r="BK194"/>
  <c r="J189"/>
  <c r="BK183"/>
  <c r="J176"/>
  <c r="J172"/>
  <c r="BK168"/>
  <c r="BK166"/>
  <c r="BK163"/>
  <c r="J153"/>
  <c r="BK144"/>
  <c r="J134"/>
  <c i="4" r="J256"/>
  <c r="J240"/>
  <c r="J235"/>
  <c r="J230"/>
  <c r="BK225"/>
  <c r="BK221"/>
  <c r="J219"/>
  <c r="J211"/>
  <c r="J208"/>
  <c r="J202"/>
  <c r="J200"/>
  <c r="J199"/>
  <c r="BK256"/>
  <c r="BK240"/>
  <c r="BK235"/>
  <c r="BK230"/>
  <c r="BK227"/>
  <c r="J225"/>
  <c r="J221"/>
  <c r="BK215"/>
  <c r="BK209"/>
  <c r="BK204"/>
  <c r="J201"/>
  <c r="BK194"/>
  <c r="J184"/>
  <c r="J179"/>
  <c r="BK175"/>
  <c r="BK170"/>
  <c r="BK167"/>
  <c r="J164"/>
  <c r="BK155"/>
  <c r="BK148"/>
  <c r="J136"/>
  <c r="J194"/>
  <c r="BK183"/>
  <c r="BK179"/>
  <c r="BK176"/>
  <c r="J175"/>
  <c r="BK172"/>
  <c r="J168"/>
  <c r="BK166"/>
  <c r="BK163"/>
  <c r="BK153"/>
  <c r="BK144"/>
  <c r="BK136"/>
  <c i="5" r="BK267"/>
  <c r="BK256"/>
  <c r="BK248"/>
  <c r="BK240"/>
  <c r="BK238"/>
  <c r="BK235"/>
  <c r="BK233"/>
  <c r="BK230"/>
  <c r="J148"/>
  <c r="J136"/>
  <c r="J230"/>
  <c r="J229"/>
  <c r="BK227"/>
  <c r="J227"/>
  <c r="BK225"/>
  <c r="J225"/>
  <c r="BK223"/>
  <c r="J223"/>
  <c r="BK221"/>
  <c r="J221"/>
  <c r="BK219"/>
  <c r="J219"/>
  <c r="BK215"/>
  <c r="J215"/>
  <c r="BK211"/>
  <c r="J211"/>
  <c r="BK209"/>
  <c r="J209"/>
  <c r="BK208"/>
  <c r="J208"/>
  <c r="BK204"/>
  <c r="J204"/>
  <c r="BK202"/>
  <c r="J202"/>
  <c r="BK201"/>
  <c r="J201"/>
  <c r="BK200"/>
  <c r="J200"/>
  <c r="BK199"/>
  <c r="J199"/>
  <c r="BK194"/>
  <c r="BK189"/>
  <c r="J189"/>
  <c r="J184"/>
  <c r="J183"/>
  <c r="J179"/>
  <c r="J176"/>
  <c r="BK175"/>
  <c r="J175"/>
  <c r="J167"/>
  <c r="J166"/>
  <c r="J164"/>
  <c r="J163"/>
  <c r="J155"/>
  <c r="J153"/>
  <c r="J144"/>
  <c r="BK134"/>
  <c i="6" r="BK315"/>
  <c r="BK313"/>
  <c r="BK311"/>
  <c r="J297"/>
  <c r="J281"/>
  <c r="BK276"/>
  <c r="J271"/>
  <c r="J268"/>
  <c r="J264"/>
  <c r="BK260"/>
  <c r="BK252"/>
  <c r="BK250"/>
  <c r="BK249"/>
  <c r="BK243"/>
  <c r="BK241"/>
  <c r="BK239"/>
  <c r="BK224"/>
  <c r="BK219"/>
  <c r="J215"/>
  <c r="J211"/>
  <c r="BK209"/>
  <c r="J204"/>
  <c r="BK201"/>
  <c r="J197"/>
  <c r="BK194"/>
  <c r="J192"/>
  <c r="J187"/>
  <c r="J183"/>
  <c r="J181"/>
  <c r="J178"/>
  <c r="J170"/>
  <c r="BK165"/>
  <c r="BK161"/>
  <c r="BK155"/>
  <c r="J143"/>
  <c r="BK318"/>
  <c r="BK314"/>
  <c r="BK312"/>
  <c r="BK308"/>
  <c r="BK289"/>
  <c r="BK279"/>
  <c r="J274"/>
  <c r="J270"/>
  <c r="J266"/>
  <c r="J262"/>
  <c r="BK256"/>
  <c r="BK245"/>
  <c r="BK242"/>
  <c r="BK240"/>
  <c r="J234"/>
  <c r="J224"/>
  <c r="J219"/>
  <c r="BK215"/>
  <c r="BK211"/>
  <c r="J209"/>
  <c r="J206"/>
  <c r="J202"/>
  <c r="BK199"/>
  <c r="J195"/>
  <c r="BK192"/>
  <c r="BK187"/>
  <c r="BK183"/>
  <c r="BK181"/>
  <c r="BK178"/>
  <c r="J165"/>
  <c r="J161"/>
  <c r="J155"/>
  <c r="BK143"/>
  <c i="7" r="J318"/>
  <c r="BK314"/>
  <c r="J312"/>
  <c r="BK276"/>
  <c r="BK271"/>
  <c r="J268"/>
  <c r="J264"/>
  <c r="BK260"/>
  <c r="BK252"/>
  <c r="BK249"/>
  <c r="BK243"/>
  <c r="J241"/>
  <c r="J239"/>
  <c r="J229"/>
  <c r="BK223"/>
  <c r="J216"/>
  <c r="BK212"/>
  <c r="J210"/>
  <c r="BK207"/>
  <c r="J204"/>
  <c r="J201"/>
  <c r="BK197"/>
  <c r="BK195"/>
  <c r="BK192"/>
  <c r="J187"/>
  <c r="J182"/>
  <c r="J179"/>
  <c r="J170"/>
  <c r="BK165"/>
  <c r="BK161"/>
  <c r="BK155"/>
  <c r="BK143"/>
  <c r="BK318"/>
  <c r="J314"/>
  <c r="BK312"/>
  <c r="BK308"/>
  <c r="BK297"/>
  <c r="BK289"/>
  <c r="BK281"/>
  <c r="BK279"/>
  <c r="J276"/>
  <c r="J271"/>
  <c r="BK268"/>
  <c r="BK264"/>
  <c r="J260"/>
  <c r="J252"/>
  <c r="J249"/>
  <c r="J243"/>
  <c r="BK241"/>
  <c r="BK239"/>
  <c r="BK229"/>
  <c r="J223"/>
  <c r="BK216"/>
  <c r="J212"/>
  <c r="BK210"/>
  <c r="BK209"/>
  <c r="J206"/>
  <c r="J202"/>
  <c r="J197"/>
  <c r="BK194"/>
  <c r="BK190"/>
  <c r="BK185"/>
  <c r="BK182"/>
  <c r="BK179"/>
  <c r="BK170"/>
  <c r="J165"/>
  <c r="J161"/>
  <c r="J155"/>
  <c r="J143"/>
  <c i="8" r="J328"/>
  <c r="J324"/>
  <c r="BK322"/>
  <c r="J325"/>
  <c r="J323"/>
  <c r="J321"/>
  <c r="BK307"/>
  <c r="BK291"/>
  <c r="J281"/>
  <c r="J276"/>
  <c r="BK272"/>
  <c r="J268"/>
  <c r="J264"/>
  <c r="BK258"/>
  <c r="J252"/>
  <c r="BK247"/>
  <c r="BK244"/>
  <c r="BK242"/>
  <c r="BK236"/>
  <c r="J226"/>
  <c r="J221"/>
  <c r="J217"/>
  <c r="J213"/>
  <c r="J211"/>
  <c r="J208"/>
  <c r="J204"/>
  <c r="BK201"/>
  <c r="BK197"/>
  <c r="BK194"/>
  <c r="J189"/>
  <c r="J185"/>
  <c r="J183"/>
  <c r="BK180"/>
  <c r="J169"/>
  <c r="BK164"/>
  <c r="BK160"/>
  <c r="J152"/>
  <c r="J141"/>
  <c r="J318"/>
  <c r="J299"/>
  <c r="J283"/>
  <c r="BK276"/>
  <c r="J272"/>
  <c r="BK268"/>
  <c r="J266"/>
  <c r="J262"/>
  <c r="BK254"/>
  <c r="BK251"/>
  <c r="BK245"/>
  <c r="J243"/>
  <c r="BK241"/>
  <c r="J231"/>
  <c r="J225"/>
  <c r="J218"/>
  <c r="J214"/>
  <c r="BK212"/>
  <c r="BK209"/>
  <c r="J206"/>
  <c r="J203"/>
  <c r="BK199"/>
  <c r="BK196"/>
  <c r="J192"/>
  <c r="J187"/>
  <c r="J184"/>
  <c r="J181"/>
  <c r="BK171"/>
  <c r="BK166"/>
  <c r="J162"/>
  <c r="J156"/>
  <c r="BK143"/>
  <c i="9" r="J268"/>
  <c r="BK249"/>
  <c r="BK257"/>
  <c r="BK241"/>
  <c r="BK236"/>
  <c r="J231"/>
  <c r="J228"/>
  <c r="BK222"/>
  <c r="BK216"/>
  <c r="BK210"/>
  <c r="J205"/>
  <c r="J202"/>
  <c r="J200"/>
  <c r="J194"/>
  <c r="J184"/>
  <c r="BK179"/>
  <c r="J175"/>
  <c r="BK170"/>
  <c r="BK167"/>
  <c r="BK164"/>
  <c r="BK155"/>
  <c r="BK148"/>
  <c r="BK136"/>
  <c r="J241"/>
  <c r="J236"/>
  <c r="BK231"/>
  <c r="BK228"/>
  <c r="J226"/>
  <c r="J222"/>
  <c r="J216"/>
  <c r="J210"/>
  <c r="BK205"/>
  <c r="BK202"/>
  <c r="BK200"/>
  <c r="BK194"/>
  <c r="BK184"/>
  <c r="J179"/>
  <c r="BK175"/>
  <c r="J170"/>
  <c r="J167"/>
  <c r="J164"/>
  <c r="J155"/>
  <c r="BK153"/>
  <c r="BK144"/>
  <c r="J134"/>
  <c i="10" r="J131"/>
  <c r="BK126"/>
  <c r="J126"/>
  <c r="BK131"/>
  <c r="J128"/>
  <c r="BK124"/>
  <c i="2" r="BK268"/>
  <c r="BK257"/>
  <c r="BK249"/>
  <c r="J249"/>
  <c r="BK241"/>
  <c r="BK239"/>
  <c r="J236"/>
  <c r="BK234"/>
  <c r="BK231"/>
  <c r="J230"/>
  <c r="BK228"/>
  <c r="BK226"/>
  <c r="BK224"/>
  <c r="J222"/>
  <c r="J220"/>
  <c r="J216"/>
  <c r="J205"/>
  <c r="BK203"/>
  <c r="BK201"/>
  <c r="BK199"/>
  <c r="BK194"/>
  <c r="J194"/>
  <c r="J189"/>
  <c r="J184"/>
  <c r="BK183"/>
  <c r="J183"/>
  <c r="BK179"/>
  <c r="J179"/>
  <c r="BK176"/>
  <c r="J175"/>
  <c r="BK172"/>
  <c r="BK170"/>
  <c r="BK168"/>
  <c r="J167"/>
  <c r="BK166"/>
  <c r="BK164"/>
  <c r="BK163"/>
  <c r="BK155"/>
  <c r="J153"/>
  <c r="J148"/>
  <c r="J144"/>
  <c r="BK136"/>
  <c r="J134"/>
  <c r="J268"/>
  <c r="J241"/>
  <c r="J239"/>
  <c r="BK236"/>
  <c r="J231"/>
  <c r="BK230"/>
  <c r="J226"/>
  <c r="J224"/>
  <c r="BK222"/>
  <c r="BK216"/>
  <c r="BK210"/>
  <c r="BK209"/>
  <c r="BK205"/>
  <c r="BK212"/>
  <c r="J202"/>
  <c r="BK200"/>
  <c r="J199"/>
  <c r="BK184"/>
  <c r="BK175"/>
  <c r="J170"/>
  <c r="BK167"/>
  <c r="J164"/>
  <c r="J155"/>
  <c r="BK148"/>
  <c r="J136"/>
  <c i="1" r="AS94"/>
  <c i="3" r="BK199"/>
  <c r="J184"/>
  <c r="J179"/>
  <c r="BK172"/>
  <c r="J168"/>
  <c r="J166"/>
  <c r="J163"/>
  <c r="BK153"/>
  <c r="J144"/>
  <c r="BK134"/>
  <c r="J256"/>
  <c r="BK240"/>
  <c r="BK238"/>
  <c r="BK233"/>
  <c r="J230"/>
  <c r="J227"/>
  <c r="J221"/>
  <c r="BK215"/>
  <c r="J209"/>
  <c r="BK204"/>
  <c r="BK201"/>
  <c r="J199"/>
  <c r="BK184"/>
  <c r="BK179"/>
  <c r="J175"/>
  <c r="J170"/>
  <c r="BK167"/>
  <c r="BK164"/>
  <c r="BK155"/>
  <c r="J148"/>
  <c r="J136"/>
  <c i="4" r="BK267"/>
  <c r="BK248"/>
  <c r="J238"/>
  <c r="BK233"/>
  <c r="BK229"/>
  <c r="J223"/>
  <c r="J215"/>
  <c r="J209"/>
  <c r="J204"/>
  <c r="BK201"/>
  <c r="BK199"/>
  <c r="J267"/>
  <c r="J248"/>
  <c r="BK238"/>
  <c r="J233"/>
  <c r="J229"/>
  <c r="J227"/>
  <c r="BK223"/>
  <c r="BK219"/>
  <c r="BK211"/>
  <c r="BK208"/>
  <c r="BK202"/>
  <c r="BK200"/>
  <c r="J189"/>
  <c r="J183"/>
  <c r="J176"/>
  <c r="J172"/>
  <c r="BK168"/>
  <c r="J166"/>
  <c r="J163"/>
  <c r="J153"/>
  <c r="J144"/>
  <c r="J134"/>
  <c r="BK189"/>
  <c r="BK184"/>
  <c r="J170"/>
  <c r="J167"/>
  <c r="BK164"/>
  <c r="J155"/>
  <c r="J148"/>
  <c r="BK134"/>
  <c i="5" r="J267"/>
  <c r="J256"/>
  <c r="J248"/>
  <c r="J240"/>
  <c r="J238"/>
  <c r="J235"/>
  <c r="J233"/>
  <c r="BK229"/>
  <c r="BK144"/>
  <c r="F36"/>
  <c r="J194"/>
  <c r="BK184"/>
  <c r="BK183"/>
  <c r="BK179"/>
  <c r="BK176"/>
  <c r="BK172"/>
  <c r="J172"/>
  <c r="BK170"/>
  <c r="J170"/>
  <c r="BK168"/>
  <c r="J168"/>
  <c r="BK167"/>
  <c r="BK166"/>
  <c r="BK164"/>
  <c r="BK163"/>
  <c r="BK155"/>
  <c r="BK153"/>
  <c r="BK148"/>
  <c r="BK136"/>
  <c r="J134"/>
  <c i="6" r="J318"/>
  <c r="J314"/>
  <c r="J312"/>
  <c r="J308"/>
  <c r="J289"/>
  <c r="J279"/>
  <c r="BK274"/>
  <c r="BK270"/>
  <c r="BK266"/>
  <c r="BK262"/>
  <c r="J256"/>
  <c r="J252"/>
  <c r="J250"/>
  <c r="J245"/>
  <c r="J242"/>
  <c r="J240"/>
  <c r="BK234"/>
  <c r="BK229"/>
  <c r="J223"/>
  <c r="J216"/>
  <c r="BK212"/>
  <c r="J210"/>
  <c r="J207"/>
  <c r="BK206"/>
  <c r="BK202"/>
  <c r="J199"/>
  <c r="BK195"/>
  <c r="BK190"/>
  <c r="BK185"/>
  <c r="BK182"/>
  <c r="J179"/>
  <c r="BK170"/>
  <c r="J168"/>
  <c r="J163"/>
  <c r="J159"/>
  <c r="BK151"/>
  <c r="BK141"/>
  <c r="J315"/>
  <c r="J313"/>
  <c r="J311"/>
  <c r="BK297"/>
  <c r="BK281"/>
  <c r="J276"/>
  <c r="BK271"/>
  <c r="BK268"/>
  <c r="BK264"/>
  <c r="J260"/>
  <c r="J249"/>
  <c r="J243"/>
  <c r="J241"/>
  <c r="J239"/>
  <c r="J229"/>
  <c r="BK223"/>
  <c r="BK216"/>
  <c r="J212"/>
  <c r="BK210"/>
  <c r="BK207"/>
  <c r="BK204"/>
  <c r="J201"/>
  <c r="BK197"/>
  <c r="J194"/>
  <c r="J190"/>
  <c r="J185"/>
  <c r="J182"/>
  <c r="BK179"/>
  <c r="BK168"/>
  <c r="BK163"/>
  <c r="BK159"/>
  <c r="J151"/>
  <c r="J141"/>
  <c i="7" r="BK315"/>
  <c r="BK313"/>
  <c r="BK311"/>
  <c r="J274"/>
  <c r="BK270"/>
  <c r="J266"/>
  <c r="J262"/>
  <c r="BK256"/>
  <c r="BK250"/>
  <c r="BK245"/>
  <c r="J242"/>
  <c r="BK240"/>
  <c r="J234"/>
  <c r="J224"/>
  <c r="BK219"/>
  <c r="J215"/>
  <c r="J211"/>
  <c r="J209"/>
  <c r="BK206"/>
  <c r="BK202"/>
  <c r="J199"/>
  <c r="J194"/>
  <c r="J190"/>
  <c r="J185"/>
  <c r="BK183"/>
  <c r="BK181"/>
  <c r="J178"/>
  <c r="J168"/>
  <c r="J163"/>
  <c r="BK159"/>
  <c r="J151"/>
  <c r="BK141"/>
  <c r="J315"/>
  <c r="J313"/>
  <c r="J311"/>
  <c r="J308"/>
  <c r="J297"/>
  <c r="J289"/>
  <c r="J281"/>
  <c r="J279"/>
  <c r="BK274"/>
  <c r="J270"/>
  <c r="BK266"/>
  <c r="BK262"/>
  <c r="J256"/>
  <c r="J250"/>
  <c r="J245"/>
  <c r="BK242"/>
  <c r="J240"/>
  <c r="BK234"/>
  <c r="BK224"/>
  <c r="J219"/>
  <c r="BK215"/>
  <c r="BK211"/>
  <c r="J207"/>
  <c r="BK204"/>
  <c r="BK201"/>
  <c r="BK199"/>
  <c r="J195"/>
  <c r="J192"/>
  <c r="BK187"/>
  <c r="J183"/>
  <c r="J181"/>
  <c r="BK178"/>
  <c r="BK168"/>
  <c r="BK163"/>
  <c r="J159"/>
  <c r="BK151"/>
  <c r="J141"/>
  <c i="8" r="BK325"/>
  <c r="BK323"/>
  <c r="BK328"/>
  <c r="BK324"/>
  <c r="J322"/>
  <c r="BK318"/>
  <c r="BK299"/>
  <c r="BK283"/>
  <c r="BK278"/>
  <c r="J273"/>
  <c r="BK270"/>
  <c r="BK266"/>
  <c r="BK262"/>
  <c r="J254"/>
  <c r="J251"/>
  <c r="J245"/>
  <c r="BK243"/>
  <c r="J241"/>
  <c r="BK231"/>
  <c r="BK225"/>
  <c r="BK218"/>
  <c r="BK214"/>
  <c r="J212"/>
  <c r="J209"/>
  <c r="BK206"/>
  <c r="BK203"/>
  <c r="J199"/>
  <c r="J196"/>
  <c r="BK192"/>
  <c r="BK187"/>
  <c r="BK184"/>
  <c r="BK181"/>
  <c r="J171"/>
  <c r="J166"/>
  <c r="BK162"/>
  <c r="BK156"/>
  <c r="J143"/>
  <c r="BK321"/>
  <c r="J307"/>
  <c r="J291"/>
  <c r="BK281"/>
  <c r="J278"/>
  <c r="BK273"/>
  <c r="J270"/>
  <c r="BK264"/>
  <c r="J258"/>
  <c r="BK252"/>
  <c r="J247"/>
  <c r="J244"/>
  <c r="J242"/>
  <c r="J236"/>
  <c r="BK226"/>
  <c r="BK221"/>
  <c r="BK217"/>
  <c r="BK213"/>
  <c r="BK211"/>
  <c r="BK208"/>
  <c r="BK204"/>
  <c r="J201"/>
  <c r="J197"/>
  <c r="J194"/>
  <c r="BK189"/>
  <c r="BK185"/>
  <c r="BK183"/>
  <c r="J180"/>
  <c r="BK169"/>
  <c r="J164"/>
  <c r="J160"/>
  <c r="BK152"/>
  <c r="BK141"/>
  <c i="9" r="J257"/>
  <c r="BK268"/>
  <c r="J249"/>
  <c r="BK239"/>
  <c r="J234"/>
  <c r="BK230"/>
  <c r="J224"/>
  <c r="J220"/>
  <c r="J212"/>
  <c r="J209"/>
  <c r="J203"/>
  <c r="BK201"/>
  <c r="BK199"/>
  <c r="BK189"/>
  <c r="J183"/>
  <c r="BK176"/>
  <c r="BK172"/>
  <c r="J168"/>
  <c r="BK166"/>
  <c r="J163"/>
  <c r="J153"/>
  <c r="J144"/>
  <c r="BK134"/>
  <c r="J239"/>
  <c r="BK234"/>
  <c r="J230"/>
  <c r="BK226"/>
  <c r="BK224"/>
  <c r="BK220"/>
  <c r="BK212"/>
  <c r="BK209"/>
  <c r="BK203"/>
  <c r="J201"/>
  <c r="J199"/>
  <c r="J189"/>
  <c r="BK183"/>
  <c r="J176"/>
  <c r="J172"/>
  <c r="BK168"/>
  <c r="J166"/>
  <c r="BK163"/>
  <c r="J148"/>
  <c r="J136"/>
  <c i="10" r="BK128"/>
  <c r="J124"/>
  <c i="2" l="1" r="P135"/>
  <c r="P132"/>
  <c r="T135"/>
  <c r="T132"/>
  <c r="P152"/>
  <c r="R152"/>
  <c r="P165"/>
  <c r="T165"/>
  <c r="P174"/>
  <c r="T174"/>
  <c r="P178"/>
  <c r="R178"/>
  <c r="P204"/>
  <c r="R204"/>
  <c r="BK221"/>
  <c r="J221"/>
  <c r="J107"/>
  <c r="T221"/>
  <c r="BK240"/>
  <c r="J240"/>
  <c r="J109"/>
  <c r="T240"/>
  <c i="3" r="BK135"/>
  <c r="J135"/>
  <c r="J99"/>
  <c r="T135"/>
  <c r="T132"/>
  <c r="P152"/>
  <c r="T152"/>
  <c r="P165"/>
  <c r="T165"/>
  <c r="P174"/>
  <c r="T174"/>
  <c r="P178"/>
  <c r="R178"/>
  <c r="BK203"/>
  <c r="J203"/>
  <c r="J106"/>
  <c r="R203"/>
  <c r="BK220"/>
  <c r="J220"/>
  <c r="J107"/>
  <c r="R220"/>
  <c r="BK239"/>
  <c r="J239"/>
  <c r="J109"/>
  <c r="R239"/>
  <c i="4" r="BK135"/>
  <c r="J135"/>
  <c r="J99"/>
  <c r="R135"/>
  <c r="R132"/>
  <c r="BK152"/>
  <c r="J152"/>
  <c r="J100"/>
  <c r="R152"/>
  <c r="BK165"/>
  <c r="J165"/>
  <c r="J101"/>
  <c r="R165"/>
  <c r="P174"/>
  <c r="T174"/>
  <c r="P178"/>
  <c r="T178"/>
  <c r="R203"/>
  <c r="P220"/>
  <c r="T220"/>
  <c r="BK239"/>
  <c r="J239"/>
  <c r="J109"/>
  <c r="T239"/>
  <c i="5" r="P135"/>
  <c r="P132"/>
  <c r="T135"/>
  <c r="T132"/>
  <c r="P152"/>
  <c r="T152"/>
  <c r="P165"/>
  <c r="T165"/>
  <c r="P174"/>
  <c r="T174"/>
  <c r="P178"/>
  <c r="T178"/>
  <c r="P203"/>
  <c r="T203"/>
  <c r="P220"/>
  <c r="T220"/>
  <c r="P239"/>
  <c r="T239"/>
  <c i="6" r="P142"/>
  <c r="P139"/>
  <c r="T142"/>
  <c r="T139"/>
  <c r="P167"/>
  <c r="R167"/>
  <c r="P180"/>
  <c r="T180"/>
  <c r="BK189"/>
  <c r="J189"/>
  <c r="J104"/>
  <c r="R189"/>
  <c r="BK198"/>
  <c r="J198"/>
  <c r="J106"/>
  <c r="R198"/>
  <c r="BK203"/>
  <c r="J203"/>
  <c r="J107"/>
  <c r="T203"/>
  <c r="P214"/>
  <c r="T214"/>
  <c r="P218"/>
  <c r="T218"/>
  <c r="P244"/>
  <c r="BK261"/>
  <c r="J261"/>
  <c r="J111"/>
  <c r="T261"/>
  <c r="P280"/>
  <c r="R280"/>
  <c r="P310"/>
  <c r="T310"/>
  <c i="7" r="BK142"/>
  <c r="J142"/>
  <c r="J99"/>
  <c r="T142"/>
  <c r="T139"/>
  <c r="BK167"/>
  <c r="J167"/>
  <c r="J100"/>
  <c r="T167"/>
  <c r="P180"/>
  <c r="T180"/>
  <c r="BK189"/>
  <c r="J189"/>
  <c r="J104"/>
  <c r="T189"/>
  <c r="BK198"/>
  <c r="J198"/>
  <c r="J106"/>
  <c r="R198"/>
  <c r="BK203"/>
  <c r="J203"/>
  <c r="J107"/>
  <c r="R203"/>
  <c r="BK214"/>
  <c r="J214"/>
  <c r="J108"/>
  <c r="R214"/>
  <c r="BK218"/>
  <c r="J218"/>
  <c r="J109"/>
  <c r="T218"/>
  <c r="P244"/>
  <c r="T244"/>
  <c r="P261"/>
  <c r="R261"/>
  <c r="P280"/>
  <c r="R280"/>
  <c r="P310"/>
  <c r="R310"/>
  <c i="8" r="BK142"/>
  <c r="J142"/>
  <c r="J99"/>
  <c r="R142"/>
  <c r="R139"/>
  <c r="BK168"/>
  <c r="J168"/>
  <c r="J100"/>
  <c r="R168"/>
  <c r="BK182"/>
  <c r="J182"/>
  <c r="J101"/>
  <c r="R182"/>
  <c r="BK191"/>
  <c r="J191"/>
  <c r="J104"/>
  <c r="R191"/>
  <c r="P200"/>
  <c r="T200"/>
  <c r="P205"/>
  <c r="T205"/>
  <c r="P216"/>
  <c r="T216"/>
  <c r="P220"/>
  <c r="R220"/>
  <c r="BK246"/>
  <c r="J246"/>
  <c r="J110"/>
  <c r="T246"/>
  <c r="P263"/>
  <c r="R263"/>
  <c r="BK282"/>
  <c r="J282"/>
  <c r="J113"/>
  <c r="R282"/>
  <c r="BK320"/>
  <c r="J320"/>
  <c r="J116"/>
  <c r="T320"/>
  <c i="9" r="BK135"/>
  <c r="J135"/>
  <c r="J99"/>
  <c r="R135"/>
  <c r="R132"/>
  <c r="R131"/>
  <c r="BK152"/>
  <c r="J152"/>
  <c r="J100"/>
  <c r="T152"/>
  <c r="P165"/>
  <c r="T165"/>
  <c r="P174"/>
  <c r="BK178"/>
  <c r="J178"/>
  <c r="J105"/>
  <c r="R178"/>
  <c r="BK204"/>
  <c r="J204"/>
  <c r="J106"/>
  <c r="R204"/>
  <c r="BK221"/>
  <c r="J221"/>
  <c r="J107"/>
  <c r="R221"/>
  <c r="BK240"/>
  <c r="J240"/>
  <c r="J109"/>
  <c r="R240"/>
  <c i="10" r="R123"/>
  <c r="R120"/>
  <c i="2" r="BK135"/>
  <c r="J135"/>
  <c r="J99"/>
  <c r="R135"/>
  <c r="R132"/>
  <c r="BK152"/>
  <c r="J152"/>
  <c r="J100"/>
  <c r="T152"/>
  <c r="BK165"/>
  <c r="J165"/>
  <c r="J101"/>
  <c r="R165"/>
  <c r="BK174"/>
  <c r="J174"/>
  <c r="J104"/>
  <c r="R174"/>
  <c r="BK178"/>
  <c r="J178"/>
  <c r="J105"/>
  <c r="T178"/>
  <c r="BK204"/>
  <c r="J204"/>
  <c r="J106"/>
  <c r="T204"/>
  <c r="P221"/>
  <c r="R221"/>
  <c r="P240"/>
  <c r="R240"/>
  <c i="3" r="P135"/>
  <c r="P132"/>
  <c r="R135"/>
  <c r="R132"/>
  <c r="R131"/>
  <c r="BK152"/>
  <c r="J152"/>
  <c r="J100"/>
  <c r="R152"/>
  <c r="BK165"/>
  <c r="J165"/>
  <c r="J101"/>
  <c r="R165"/>
  <c r="BK174"/>
  <c r="J174"/>
  <c r="J104"/>
  <c r="R174"/>
  <c r="R173"/>
  <c r="BK178"/>
  <c r="J178"/>
  <c r="J105"/>
  <c r="T178"/>
  <c r="P203"/>
  <c r="T203"/>
  <c r="P220"/>
  <c r="T220"/>
  <c r="P239"/>
  <c r="T239"/>
  <c i="4" r="P135"/>
  <c r="P132"/>
  <c r="T135"/>
  <c r="T132"/>
  <c r="P152"/>
  <c r="T152"/>
  <c r="P165"/>
  <c r="T165"/>
  <c r="BK174"/>
  <c r="J174"/>
  <c r="J104"/>
  <c r="R174"/>
  <c r="BK178"/>
  <c r="J178"/>
  <c r="J105"/>
  <c r="R178"/>
  <c r="BK203"/>
  <c r="J203"/>
  <c r="J106"/>
  <c r="P203"/>
  <c r="T203"/>
  <c r="BK220"/>
  <c r="J220"/>
  <c r="J107"/>
  <c r="R220"/>
  <c r="P239"/>
  <c r="R239"/>
  <c r="R173"/>
  <c i="5" r="BK135"/>
  <c r="J135"/>
  <c r="J99"/>
  <c r="R135"/>
  <c r="R132"/>
  <c r="BK152"/>
  <c r="J152"/>
  <c r="J100"/>
  <c r="R152"/>
  <c r="BK165"/>
  <c r="J165"/>
  <c r="J101"/>
  <c r="R165"/>
  <c r="BK174"/>
  <c r="J174"/>
  <c r="J104"/>
  <c r="R174"/>
  <c r="BK178"/>
  <c r="J178"/>
  <c r="J105"/>
  <c r="R178"/>
  <c r="BK203"/>
  <c r="J203"/>
  <c r="J106"/>
  <c r="R203"/>
  <c r="BK220"/>
  <c r="J220"/>
  <c r="J107"/>
  <c r="R220"/>
  <c r="BK239"/>
  <c r="J239"/>
  <c r="J109"/>
  <c r="R239"/>
  <c i="6" r="BK142"/>
  <c r="J142"/>
  <c r="J99"/>
  <c r="R142"/>
  <c r="R139"/>
  <c r="BK167"/>
  <c r="J167"/>
  <c r="J100"/>
  <c r="T167"/>
  <c r="BK180"/>
  <c r="J180"/>
  <c r="J101"/>
  <c r="R180"/>
  <c r="P189"/>
  <c r="T189"/>
  <c r="P198"/>
  <c r="T198"/>
  <c r="P203"/>
  <c r="R203"/>
  <c r="BK214"/>
  <c r="J214"/>
  <c r="J108"/>
  <c r="R214"/>
  <c r="BK218"/>
  <c r="J218"/>
  <c r="J109"/>
  <c r="R218"/>
  <c r="BK244"/>
  <c r="R244"/>
  <c r="T244"/>
  <c r="P261"/>
  <c r="R261"/>
  <c r="BK280"/>
  <c r="J280"/>
  <c r="J113"/>
  <c r="T280"/>
  <c r="BK310"/>
  <c r="J310"/>
  <c r="J116"/>
  <c r="R310"/>
  <c i="7" r="P142"/>
  <c r="P139"/>
  <c r="R142"/>
  <c r="R139"/>
  <c r="P167"/>
  <c r="R167"/>
  <c r="BK180"/>
  <c r="J180"/>
  <c r="J101"/>
  <c r="R180"/>
  <c r="P189"/>
  <c r="R189"/>
  <c r="P198"/>
  <c r="T198"/>
  <c r="P203"/>
  <c r="T203"/>
  <c r="P214"/>
  <c r="T214"/>
  <c r="P218"/>
  <c r="R218"/>
  <c r="BK244"/>
  <c r="J244"/>
  <c r="J110"/>
  <c r="R244"/>
  <c r="BK261"/>
  <c r="J261"/>
  <c r="J111"/>
  <c r="T261"/>
  <c r="BK280"/>
  <c r="J280"/>
  <c r="J113"/>
  <c r="T280"/>
  <c r="BK310"/>
  <c r="J310"/>
  <c r="J116"/>
  <c r="T310"/>
  <c i="8" r="P142"/>
  <c r="P139"/>
  <c r="T142"/>
  <c r="T139"/>
  <c r="P168"/>
  <c r="T168"/>
  <c r="P182"/>
  <c r="T182"/>
  <c r="P191"/>
  <c r="T191"/>
  <c r="BK200"/>
  <c r="J200"/>
  <c r="J106"/>
  <c r="R200"/>
  <c r="BK205"/>
  <c r="J205"/>
  <c r="J107"/>
  <c r="R205"/>
  <c r="BK216"/>
  <c r="J216"/>
  <c r="J108"/>
  <c r="R216"/>
  <c r="BK220"/>
  <c r="J220"/>
  <c r="J109"/>
  <c r="T220"/>
  <c r="P246"/>
  <c r="R246"/>
  <c r="BK263"/>
  <c r="J263"/>
  <c r="J111"/>
  <c r="T263"/>
  <c r="P282"/>
  <c r="T282"/>
  <c r="P320"/>
  <c r="R320"/>
  <c i="9" r="P135"/>
  <c r="P132"/>
  <c r="T135"/>
  <c r="T132"/>
  <c r="P152"/>
  <c r="R152"/>
  <c r="BK165"/>
  <c r="J165"/>
  <c r="J101"/>
  <c r="R165"/>
  <c r="BK174"/>
  <c r="J174"/>
  <c r="J104"/>
  <c r="R174"/>
  <c r="R173"/>
  <c r="T174"/>
  <c r="P178"/>
  <c r="T178"/>
  <c r="P204"/>
  <c r="T204"/>
  <c r="P221"/>
  <c r="T221"/>
  <c r="P240"/>
  <c r="T240"/>
  <c i="10" r="BK123"/>
  <c r="J123"/>
  <c r="J99"/>
  <c r="P123"/>
  <c r="P120"/>
  <c i="1" r="AU103"/>
  <c i="10" r="T123"/>
  <c r="T120"/>
  <c i="2" r="BK133"/>
  <c r="J133"/>
  <c r="J98"/>
  <c r="BK238"/>
  <c r="J238"/>
  <c r="J108"/>
  <c r="BK267"/>
  <c r="J267"/>
  <c r="J111"/>
  <c i="3" r="BK237"/>
  <c r="J237"/>
  <c r="J108"/>
  <c i="4" r="BK171"/>
  <c r="J171"/>
  <c r="J102"/>
  <c i="5" r="BK266"/>
  <c r="J266"/>
  <c r="J111"/>
  <c i="7" r="BK278"/>
  <c r="J278"/>
  <c r="J112"/>
  <c r="BK307"/>
  <c r="J307"/>
  <c r="J115"/>
  <c i="8" r="BK140"/>
  <c r="J140"/>
  <c r="J98"/>
  <c r="BK188"/>
  <c r="J188"/>
  <c r="J102"/>
  <c r="BK198"/>
  <c r="J198"/>
  <c r="J105"/>
  <c r="BK280"/>
  <c r="J280"/>
  <c r="J112"/>
  <c r="BK317"/>
  <c r="J317"/>
  <c r="J115"/>
  <c r="BK327"/>
  <c r="J327"/>
  <c r="J118"/>
  <c i="9" r="BK267"/>
  <c r="J267"/>
  <c r="J111"/>
  <c i="2" r="BK171"/>
  <c r="J171"/>
  <c r="J102"/>
  <c i="3" r="BK133"/>
  <c r="J133"/>
  <c r="J98"/>
  <c r="BK171"/>
  <c r="J171"/>
  <c r="J102"/>
  <c r="BK266"/>
  <c r="J266"/>
  <c r="J111"/>
  <c i="4" r="BK133"/>
  <c r="J133"/>
  <c r="J98"/>
  <c r="BK237"/>
  <c r="J237"/>
  <c r="J108"/>
  <c r="BK266"/>
  <c r="J266"/>
  <c r="J111"/>
  <c i="5" r="BK133"/>
  <c r="J133"/>
  <c r="J98"/>
  <c r="BK171"/>
  <c r="J171"/>
  <c r="J102"/>
  <c r="BK237"/>
  <c r="J237"/>
  <c r="J108"/>
  <c i="6" r="BK140"/>
  <c r="J140"/>
  <c r="J98"/>
  <c r="BK186"/>
  <c r="J186"/>
  <c r="J102"/>
  <c r="BK196"/>
  <c r="J196"/>
  <c r="J105"/>
  <c r="BK278"/>
  <c r="J278"/>
  <c r="J112"/>
  <c r="BK307"/>
  <c r="J307"/>
  <c r="J115"/>
  <c r="BK317"/>
  <c r="J317"/>
  <c r="J118"/>
  <c i="7" r="BK140"/>
  <c r="J140"/>
  <c r="J98"/>
  <c r="BK186"/>
  <c r="J186"/>
  <c r="J102"/>
  <c r="BK196"/>
  <c r="J196"/>
  <c r="J105"/>
  <c r="BK317"/>
  <c r="J317"/>
  <c r="J118"/>
  <c i="9" r="BK133"/>
  <c r="J133"/>
  <c r="J98"/>
  <c r="BK171"/>
  <c r="J171"/>
  <c r="J102"/>
  <c r="BK238"/>
  <c r="J238"/>
  <c r="J108"/>
  <c i="10" r="BK130"/>
  <c r="J130"/>
  <c r="J100"/>
  <c r="F92"/>
  <c r="J114"/>
  <c r="BE124"/>
  <c r="BE126"/>
  <c r="E85"/>
  <c r="BE128"/>
  <c r="BE131"/>
  <c i="9" r="E85"/>
  <c r="J89"/>
  <c r="F92"/>
  <c r="BE134"/>
  <c r="BE136"/>
  <c r="BE148"/>
  <c r="BE153"/>
  <c r="BE155"/>
  <c r="BE164"/>
  <c r="BE167"/>
  <c r="BE170"/>
  <c r="BE172"/>
  <c r="BE176"/>
  <c r="BE179"/>
  <c r="BE183"/>
  <c r="BE189"/>
  <c r="BE199"/>
  <c r="BE201"/>
  <c r="BE202"/>
  <c r="BE205"/>
  <c r="BE210"/>
  <c r="BE216"/>
  <c r="BE222"/>
  <c r="BE224"/>
  <c r="BE226"/>
  <c r="BE230"/>
  <c r="BE144"/>
  <c r="BE163"/>
  <c r="BE166"/>
  <c r="BE168"/>
  <c r="BE175"/>
  <c r="BE184"/>
  <c r="BE194"/>
  <c r="BE200"/>
  <c r="BE203"/>
  <c r="BE209"/>
  <c r="BE212"/>
  <c r="BE220"/>
  <c r="BE228"/>
  <c r="BE231"/>
  <c r="BE234"/>
  <c r="BE236"/>
  <c r="BE239"/>
  <c r="BE241"/>
  <c r="BE249"/>
  <c r="BE257"/>
  <c r="BE268"/>
  <c i="8" r="E85"/>
  <c r="J89"/>
  <c r="F92"/>
  <c r="BE143"/>
  <c r="BE162"/>
  <c r="BE164"/>
  <c r="BE166"/>
  <c r="BE169"/>
  <c r="BE181"/>
  <c r="BE184"/>
  <c r="BE187"/>
  <c r="BE192"/>
  <c r="BE194"/>
  <c r="BE197"/>
  <c r="BE199"/>
  <c r="BE201"/>
  <c r="BE203"/>
  <c r="BE206"/>
  <c r="BE209"/>
  <c r="BE212"/>
  <c r="BE214"/>
  <c r="BE225"/>
  <c r="BE231"/>
  <c r="BE236"/>
  <c r="BE243"/>
  <c r="BE244"/>
  <c r="BE245"/>
  <c r="BE251"/>
  <c r="BE252"/>
  <c r="BE262"/>
  <c r="BE266"/>
  <c r="BE270"/>
  <c r="BE272"/>
  <c r="BE273"/>
  <c r="BE278"/>
  <c r="BE141"/>
  <c r="BE152"/>
  <c r="BE156"/>
  <c r="BE160"/>
  <c r="BE171"/>
  <c r="BE180"/>
  <c r="BE183"/>
  <c r="BE185"/>
  <c r="BE189"/>
  <c r="BE196"/>
  <c r="BE204"/>
  <c r="BE208"/>
  <c r="BE211"/>
  <c r="BE213"/>
  <c r="BE217"/>
  <c r="BE218"/>
  <c r="BE221"/>
  <c r="BE226"/>
  <c r="BE241"/>
  <c r="BE242"/>
  <c r="BE247"/>
  <c r="BE254"/>
  <c r="BE258"/>
  <c r="BE264"/>
  <c r="BE268"/>
  <c r="BE276"/>
  <c r="BE281"/>
  <c r="BE283"/>
  <c r="BE291"/>
  <c r="BE299"/>
  <c r="BE307"/>
  <c r="BE318"/>
  <c r="BE321"/>
  <c r="BE323"/>
  <c r="BE325"/>
  <c r="BE322"/>
  <c r="BE324"/>
  <c r="BE328"/>
  <c i="6" r="J244"/>
  <c r="J110"/>
  <c i="7" r="J89"/>
  <c r="F135"/>
  <c r="BE141"/>
  <c r="BE161"/>
  <c r="BE168"/>
  <c r="BE170"/>
  <c r="BE178"/>
  <c r="BE181"/>
  <c r="BE183"/>
  <c r="BE187"/>
  <c r="BE192"/>
  <c r="BE194"/>
  <c r="BE199"/>
  <c r="BE207"/>
  <c r="BE209"/>
  <c r="BE210"/>
  <c r="BE212"/>
  <c r="BE215"/>
  <c r="BE216"/>
  <c r="BE223"/>
  <c r="BE229"/>
  <c r="BE234"/>
  <c r="BE241"/>
  <c r="BE245"/>
  <c r="BE256"/>
  <c r="BE271"/>
  <c r="BE281"/>
  <c r="BE289"/>
  <c r="BE297"/>
  <c r="BE308"/>
  <c r="BE311"/>
  <c r="BE314"/>
  <c r="BE315"/>
  <c r="E85"/>
  <c r="BE143"/>
  <c r="BE151"/>
  <c r="BE155"/>
  <c r="BE159"/>
  <c r="BE163"/>
  <c r="BE165"/>
  <c r="BE179"/>
  <c r="BE182"/>
  <c r="BE185"/>
  <c r="BE190"/>
  <c r="BE195"/>
  <c r="BE197"/>
  <c r="BE201"/>
  <c r="BE202"/>
  <c r="BE204"/>
  <c r="BE206"/>
  <c r="BE211"/>
  <c r="BE219"/>
  <c r="BE224"/>
  <c r="BE239"/>
  <c r="BE240"/>
  <c r="BE242"/>
  <c r="BE243"/>
  <c r="BE249"/>
  <c r="BE250"/>
  <c r="BE252"/>
  <c r="BE260"/>
  <c r="BE262"/>
  <c r="BE264"/>
  <c r="BE266"/>
  <c r="BE268"/>
  <c r="BE270"/>
  <c r="BE274"/>
  <c r="BE276"/>
  <c r="BE279"/>
  <c r="BE312"/>
  <c r="BE313"/>
  <c r="BE318"/>
  <c i="6" r="F135"/>
  <c r="BE151"/>
  <c r="BE155"/>
  <c r="BE161"/>
  <c r="BE165"/>
  <c r="BE178"/>
  <c r="BE182"/>
  <c r="BE187"/>
  <c r="BE190"/>
  <c r="BE202"/>
  <c r="BE206"/>
  <c r="BE209"/>
  <c r="BE210"/>
  <c r="BE219"/>
  <c r="BE223"/>
  <c r="BE224"/>
  <c r="BE234"/>
  <c r="BE239"/>
  <c r="BE245"/>
  <c r="BE249"/>
  <c r="BE250"/>
  <c r="BE252"/>
  <c r="BE256"/>
  <c r="BE260"/>
  <c r="BE262"/>
  <c r="BE266"/>
  <c r="BE270"/>
  <c r="BE271"/>
  <c r="BE297"/>
  <c r="BE311"/>
  <c r="BE313"/>
  <c r="E85"/>
  <c r="J89"/>
  <c r="BE141"/>
  <c r="BE143"/>
  <c r="BE159"/>
  <c r="BE163"/>
  <c r="BE168"/>
  <c r="BE170"/>
  <c r="BE179"/>
  <c r="BE181"/>
  <c r="BE183"/>
  <c r="BE185"/>
  <c r="BE192"/>
  <c r="BE194"/>
  <c r="BE195"/>
  <c r="BE197"/>
  <c r="BE199"/>
  <c r="BE201"/>
  <c r="BE204"/>
  <c r="BE207"/>
  <c r="BE211"/>
  <c r="BE212"/>
  <c r="BE215"/>
  <c r="BE216"/>
  <c r="BE229"/>
  <c r="BE240"/>
  <c r="BE241"/>
  <c r="BE242"/>
  <c r="BE243"/>
  <c r="BE264"/>
  <c r="BE268"/>
  <c r="BE274"/>
  <c r="BE276"/>
  <c r="BE279"/>
  <c r="BE281"/>
  <c r="BE289"/>
  <c r="BE308"/>
  <c r="BE312"/>
  <c r="BE314"/>
  <c r="BE315"/>
  <c r="BE318"/>
  <c i="5" r="F92"/>
  <c r="E121"/>
  <c r="J125"/>
  <c r="BE134"/>
  <c r="BE136"/>
  <c r="BE148"/>
  <c r="BE155"/>
  <c r="BE163"/>
  <c r="BE164"/>
  <c r="BE166"/>
  <c r="BE167"/>
  <c r="BE168"/>
  <c r="BE170"/>
  <c r="BE172"/>
  <c r="BE175"/>
  <c r="BE176"/>
  <c r="BE179"/>
  <c r="BE183"/>
  <c r="BE184"/>
  <c r="BE189"/>
  <c r="BE194"/>
  <c r="BE199"/>
  <c r="BE200"/>
  <c r="BE201"/>
  <c r="BE202"/>
  <c r="BE204"/>
  <c r="BE208"/>
  <c r="BE209"/>
  <c r="BE211"/>
  <c r="BE215"/>
  <c r="BE219"/>
  <c r="BE221"/>
  <c r="BE223"/>
  <c r="BE225"/>
  <c r="BE227"/>
  <c r="BE240"/>
  <c r="BE144"/>
  <c r="BE153"/>
  <c r="BE229"/>
  <c r="BE230"/>
  <c r="BE233"/>
  <c r="BE235"/>
  <c r="BE238"/>
  <c r="BE248"/>
  <c r="BE256"/>
  <c r="BE267"/>
  <c i="1" r="BC98"/>
  <c i="4" r="F92"/>
  <c r="J125"/>
  <c r="BE136"/>
  <c r="BE148"/>
  <c r="BE153"/>
  <c r="BE155"/>
  <c r="BE163"/>
  <c r="BE164"/>
  <c r="BE170"/>
  <c r="BE175"/>
  <c r="BE179"/>
  <c r="BE184"/>
  <c r="E85"/>
  <c r="BE134"/>
  <c r="BE144"/>
  <c r="BE166"/>
  <c r="BE167"/>
  <c r="BE168"/>
  <c r="BE172"/>
  <c r="BE176"/>
  <c r="BE183"/>
  <c r="BE189"/>
  <c r="BE194"/>
  <c r="BE199"/>
  <c r="BE200"/>
  <c r="BE201"/>
  <c r="BE202"/>
  <c r="BE204"/>
  <c r="BE209"/>
  <c r="BE211"/>
  <c r="BE215"/>
  <c r="BE221"/>
  <c r="BE225"/>
  <c r="BE227"/>
  <c r="BE230"/>
  <c r="BE235"/>
  <c r="BE240"/>
  <c r="BE248"/>
  <c r="BE256"/>
  <c r="BE267"/>
  <c r="BE208"/>
  <c r="BE219"/>
  <c r="BE223"/>
  <c r="BE229"/>
  <c r="BE233"/>
  <c r="BE238"/>
  <c i="3" r="E85"/>
  <c r="F92"/>
  <c r="J125"/>
  <c r="BE134"/>
  <c r="BE136"/>
  <c r="BE148"/>
  <c r="BE153"/>
  <c r="BE155"/>
  <c r="BE163"/>
  <c r="BE166"/>
  <c r="BE167"/>
  <c r="BE175"/>
  <c r="BE176"/>
  <c r="BE179"/>
  <c r="BE183"/>
  <c r="BE189"/>
  <c r="BE199"/>
  <c r="BE200"/>
  <c r="BE201"/>
  <c r="BE202"/>
  <c r="BE215"/>
  <c r="BE219"/>
  <c r="BE223"/>
  <c r="BE227"/>
  <c r="BE230"/>
  <c r="BE144"/>
  <c r="BE164"/>
  <c r="BE168"/>
  <c r="BE170"/>
  <c r="BE172"/>
  <c r="BE184"/>
  <c r="BE194"/>
  <c r="BE204"/>
  <c r="BE208"/>
  <c r="BE209"/>
  <c r="BE211"/>
  <c r="BE221"/>
  <c r="BE225"/>
  <c r="BE229"/>
  <c r="BE233"/>
  <c r="BE235"/>
  <c r="BE238"/>
  <c r="BE240"/>
  <c r="BE248"/>
  <c r="BE256"/>
  <c r="BE267"/>
  <c i="2" r="E85"/>
  <c r="J89"/>
  <c r="BE134"/>
  <c r="BE136"/>
  <c r="BE144"/>
  <c r="BE155"/>
  <c r="BE164"/>
  <c r="BE166"/>
  <c r="BE170"/>
  <c r="BE172"/>
  <c r="BE176"/>
  <c r="BE183"/>
  <c r="BE202"/>
  <c r="BE205"/>
  <c r="BE209"/>
  <c r="BE210"/>
  <c r="BE212"/>
  <c r="BE216"/>
  <c r="BE239"/>
  <c r="F92"/>
  <c r="BE148"/>
  <c r="BE153"/>
  <c r="BE163"/>
  <c r="BE167"/>
  <c r="BE168"/>
  <c r="BE175"/>
  <c r="BE179"/>
  <c r="BE184"/>
  <c r="BE189"/>
  <c r="BE194"/>
  <c r="BE199"/>
  <c r="BE200"/>
  <c r="BE201"/>
  <c r="BE203"/>
  <c r="BE220"/>
  <c r="BE222"/>
  <c r="BE224"/>
  <c r="BE226"/>
  <c r="BE228"/>
  <c r="BE230"/>
  <c r="BE231"/>
  <c r="BE234"/>
  <c r="BE236"/>
  <c r="BE241"/>
  <c r="BE249"/>
  <c r="BE257"/>
  <c r="BE268"/>
  <c r="F34"/>
  <c i="1" r="BA95"/>
  <c i="2" r="F36"/>
  <c i="1" r="BC95"/>
  <c i="3" r="F34"/>
  <c i="1" r="BA96"/>
  <c i="3" r="F37"/>
  <c i="1" r="BD96"/>
  <c i="3" r="F35"/>
  <c i="1" r="BB96"/>
  <c i="4" r="F36"/>
  <c i="1" r="BC97"/>
  <c i="4" r="F34"/>
  <c i="1" r="BA97"/>
  <c i="5" r="F34"/>
  <c i="1" r="BA98"/>
  <c i="6" r="F34"/>
  <c i="1" r="BA99"/>
  <c i="6" r="F37"/>
  <c i="1" r="BD99"/>
  <c i="7" r="F34"/>
  <c i="1" r="BA100"/>
  <c i="7" r="F37"/>
  <c i="1" r="BD100"/>
  <c i="8" r="F34"/>
  <c i="1" r="BA101"/>
  <c i="8" r="F37"/>
  <c i="1" r="BD101"/>
  <c i="9" r="F36"/>
  <c i="1" r="BC102"/>
  <c i="10" r="F34"/>
  <c i="1" r="BA103"/>
  <c i="10" r="J34"/>
  <c i="1" r="AW103"/>
  <c i="5" r="F35"/>
  <c i="1" r="BB98"/>
  <c i="5" r="J34"/>
  <c i="1" r="AW98"/>
  <c i="6" r="J34"/>
  <c i="1" r="AW99"/>
  <c i="6" r="F36"/>
  <c i="1" r="BC99"/>
  <c i="7" r="F35"/>
  <c i="1" r="BB100"/>
  <c i="8" r="J34"/>
  <c i="1" r="AW101"/>
  <c i="8" r="F36"/>
  <c i="1" r="BC101"/>
  <c i="9" r="J34"/>
  <c i="1" r="AW102"/>
  <c i="9" r="F35"/>
  <c i="1" r="BB102"/>
  <c i="10" r="F36"/>
  <c i="1" r="BC103"/>
  <c i="2" r="F35"/>
  <c i="1" r="BB95"/>
  <c i="2" r="J34"/>
  <c i="1" r="AW95"/>
  <c i="2" r="F37"/>
  <c i="1" r="BD95"/>
  <c i="3" r="F36"/>
  <c i="1" r="BC96"/>
  <c i="3" r="J34"/>
  <c i="1" r="AW96"/>
  <c i="4" r="J34"/>
  <c i="1" r="AW97"/>
  <c i="4" r="F35"/>
  <c i="1" r="BB97"/>
  <c i="4" r="F37"/>
  <c i="1" r="BD97"/>
  <c i="5" r="F37"/>
  <c i="1" r="BD98"/>
  <c i="6" r="F35"/>
  <c i="1" r="BB99"/>
  <c i="7" r="J34"/>
  <c i="1" r="AW100"/>
  <c i="7" r="F36"/>
  <c i="1" r="BC100"/>
  <c i="8" r="F35"/>
  <c i="1" r="BB101"/>
  <c i="9" r="F34"/>
  <c i="1" r="BA102"/>
  <c i="9" r="F37"/>
  <c i="1" r="BD102"/>
  <c i="10" r="F35"/>
  <c i="1" r="BB103"/>
  <c i="10" r="F37"/>
  <c i="1" r="BD103"/>
  <c i="9" l="1" r="T173"/>
  <c r="T131"/>
  <c i="8" r="T190"/>
  <c r="T138"/>
  <c i="7" r="R188"/>
  <c r="R138"/>
  <c i="6" r="P188"/>
  <c r="P138"/>
  <c i="1" r="AU99"/>
  <c i="5" r="R173"/>
  <c r="R131"/>
  <c i="4" r="R131"/>
  <c i="9" r="P173"/>
  <c r="P131"/>
  <c i="1" r="AU102"/>
  <c i="8" r="R190"/>
  <c r="R138"/>
  <c i="7" r="T188"/>
  <c r="T138"/>
  <c i="6" r="R188"/>
  <c r="R138"/>
  <c i="5" r="T173"/>
  <c r="T131"/>
  <c i="4" r="T173"/>
  <c r="T131"/>
  <c i="3" r="P173"/>
  <c r="P131"/>
  <c i="1" r="AU96"/>
  <c i="8" r="P190"/>
  <c r="P138"/>
  <c i="1" r="AU101"/>
  <c i="7" r="P188"/>
  <c r="P138"/>
  <c i="1" r="AU100"/>
  <c i="6" r="BK188"/>
  <c r="J188"/>
  <c r="J103"/>
  <c r="T188"/>
  <c r="T138"/>
  <c i="2" r="R173"/>
  <c r="R131"/>
  <c i="5" r="P173"/>
  <c r="P131"/>
  <c i="1" r="AU98"/>
  <c i="4" r="P173"/>
  <c r="P131"/>
  <c i="1" r="AU97"/>
  <c i="3" r="T173"/>
  <c r="T131"/>
  <c i="2" r="T173"/>
  <c r="T131"/>
  <c r="P173"/>
  <c r="P131"/>
  <c i="1" r="AU95"/>
  <c i="2" r="BK132"/>
  <c r="J132"/>
  <c r="J97"/>
  <c i="3" r="BK173"/>
  <c r="J173"/>
  <c r="J103"/>
  <c i="4" r="BK173"/>
  <c r="J173"/>
  <c r="J103"/>
  <c i="5" r="BK265"/>
  <c r="J265"/>
  <c r="J110"/>
  <c i="6" r="BK306"/>
  <c r="J306"/>
  <c r="J114"/>
  <c i="7" r="BK188"/>
  <c r="J188"/>
  <c r="J103"/>
  <c r="BK306"/>
  <c r="J306"/>
  <c r="J114"/>
  <c r="BK316"/>
  <c r="J316"/>
  <c r="J117"/>
  <c i="8" r="BK139"/>
  <c r="J139"/>
  <c r="J97"/>
  <c i="9" r="BK132"/>
  <c r="J132"/>
  <c r="J97"/>
  <c i="10" r="BK120"/>
  <c r="J120"/>
  <c r="J96"/>
  <c i="2" r="BK173"/>
  <c r="J173"/>
  <c r="J103"/>
  <c r="BK266"/>
  <c r="J266"/>
  <c r="J110"/>
  <c i="3" r="BK132"/>
  <c r="J132"/>
  <c r="J97"/>
  <c r="BK265"/>
  <c r="J265"/>
  <c r="J110"/>
  <c i="4" r="BK132"/>
  <c r="J132"/>
  <c r="J97"/>
  <c r="BK265"/>
  <c r="J265"/>
  <c r="J110"/>
  <c i="5" r="BK132"/>
  <c r="J132"/>
  <c r="J97"/>
  <c r="BK173"/>
  <c r="J173"/>
  <c r="J103"/>
  <c i="6" r="BK139"/>
  <c r="J139"/>
  <c r="J97"/>
  <c r="BK316"/>
  <c r="J316"/>
  <c r="J117"/>
  <c i="7" r="BK139"/>
  <c r="J139"/>
  <c r="J97"/>
  <c i="8" r="BK190"/>
  <c r="J190"/>
  <c r="J103"/>
  <c r="BK316"/>
  <c r="J316"/>
  <c r="J114"/>
  <c r="BK326"/>
  <c r="J326"/>
  <c r="J117"/>
  <c i="9" r="BK173"/>
  <c r="J173"/>
  <c r="J103"/>
  <c r="BK266"/>
  <c r="J266"/>
  <c r="J110"/>
  <c i="2" r="J33"/>
  <c i="1" r="AV95"/>
  <c r="AT95"/>
  <c i="5" r="F33"/>
  <c i="1" r="AZ98"/>
  <c i="6" r="J33"/>
  <c i="1" r="AV99"/>
  <c r="AT99"/>
  <c i="8" r="J33"/>
  <c i="1" r="AV101"/>
  <c r="AT101"/>
  <c i="10" r="J33"/>
  <c i="1" r="AV103"/>
  <c r="AT103"/>
  <c r="BB94"/>
  <c r="W31"/>
  <c i="2" r="F33"/>
  <c i="1" r="AZ95"/>
  <c i="3" r="J33"/>
  <c i="1" r="AV96"/>
  <c r="AT96"/>
  <c i="4" r="F33"/>
  <c i="1" r="AZ97"/>
  <c i="6" r="F33"/>
  <c i="1" r="AZ99"/>
  <c i="7" r="F33"/>
  <c i="1" r="AZ100"/>
  <c i="8" r="F33"/>
  <c i="1" r="AZ101"/>
  <c i="10" r="F33"/>
  <c i="1" r="AZ103"/>
  <c r="BD94"/>
  <c r="W33"/>
  <c r="BC94"/>
  <c r="AY94"/>
  <c i="3" r="F33"/>
  <c i="1" r="AZ96"/>
  <c i="4" r="J33"/>
  <c i="1" r="AV97"/>
  <c r="AT97"/>
  <c i="5" r="J33"/>
  <c i="1" r="AV98"/>
  <c r="AT98"/>
  <c i="7" r="J33"/>
  <c i="1" r="AV100"/>
  <c r="AT100"/>
  <c i="9" r="F33"/>
  <c i="1" r="AZ102"/>
  <c i="9" r="J33"/>
  <c i="1" r="AV102"/>
  <c r="AT102"/>
  <c r="BA94"/>
  <c r="W30"/>
  <c i="2" l="1" r="BK131"/>
  <c r="J131"/>
  <c r="J96"/>
  <c i="4" r="BK131"/>
  <c r="J131"/>
  <c i="5" r="BK131"/>
  <c r="J131"/>
  <c r="J96"/>
  <c i="7" r="BK138"/>
  <c r="J138"/>
  <c r="J96"/>
  <c i="9" r="BK131"/>
  <c r="J131"/>
  <c r="J96"/>
  <c i="3" r="BK131"/>
  <c r="J131"/>
  <c r="J96"/>
  <c i="6" r="BK138"/>
  <c r="J138"/>
  <c r="J96"/>
  <c i="8" r="BK138"/>
  <c r="J138"/>
  <c r="J96"/>
  <c i="1" r="AU94"/>
  <c i="4" r="J30"/>
  <c i="1" r="AG97"/>
  <c r="W32"/>
  <c r="AX94"/>
  <c i="10" r="J30"/>
  <c i="1" r="AG103"/>
  <c r="AZ94"/>
  <c r="W29"/>
  <c r="AW94"/>
  <c r="AK30"/>
  <c i="10" l="1" r="J39"/>
  <c i="4" r="J39"/>
  <c r="J96"/>
  <c i="1" r="AN103"/>
  <c r="AN97"/>
  <c i="6" r="J30"/>
  <c i="1" r="AG99"/>
  <c r="AN99"/>
  <c i="2" r="J30"/>
  <c i="1" r="AG95"/>
  <c i="9" r="J30"/>
  <c i="1" r="AG102"/>
  <c i="7" r="J30"/>
  <c i="1" r="AG100"/>
  <c i="3" r="J30"/>
  <c i="1" r="AG96"/>
  <c i="8" r="J30"/>
  <c i="1" r="AG101"/>
  <c i="5" r="J30"/>
  <c i="1" r="AG98"/>
  <c r="AV94"/>
  <c r="AK29"/>
  <c i="9" l="1" r="J39"/>
  <c i="3" r="J39"/>
  <c i="8" r="J39"/>
  <c i="7" r="J39"/>
  <c i="5" r="J39"/>
  <c i="2" r="J39"/>
  <c i="6" r="J39"/>
  <c i="1" r="AN95"/>
  <c r="AN101"/>
  <c r="AN96"/>
  <c r="AN98"/>
  <c r="AN100"/>
  <c r="AN102"/>
  <c r="AG94"/>
  <c r="AK26"/>
  <c r="AT94"/>
  <c r="AN94"/>
  <c l="1"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<sst xmlns="http://schemas.openxmlformats.org/spreadsheetml/2006/main">
  <si>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</si>
  <si>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</si>
  <si>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</si>
  <si>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</si>
  <si>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</si>
  <si>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{1683109d-4af5-45a9-a713-ffb7946cf574}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</si>
  <si>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</si>
  <si>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</si>
  <si>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</si>
  <si>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</si>
  <si>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</si>
  <si>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</si>
  <si>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</si>
  <si>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</si>
  <si>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20241711002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</si>
  <si>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</si>
  <si>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</si>
  <si>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bytů po povodni, Červená kolonie Bohumín</t>
  </si>
  <si>
    <t>KSO:</t>
  </si>
  <si>
    <t>CC-CZ:</t>
  </si>
  <si>
    <t>Místo:</t>
  </si>
  <si>
    <t xml:space="preserve"> </t>
  </si>
  <si>
    <t>Datum:</t>
  </si>
  <si>
    <t>25. 11. 2024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</si>
  <si>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</si>
  <si>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</si>
  <si>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</si>
  <si>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</si>
  <si>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</si>
  <si>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</si>
  <si>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</si>
  <si>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</si>
  <si>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</si>
  <si>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</si>
  <si>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</si>
  <si>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</si>
  <si>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</si>
  <si>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</si>
  <si>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</si>
  <si>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</si>
  <si>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</si>
  <si>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</si>
  <si>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</si>
  <si>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</si>
  <si>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</si>
  <si>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</si>
  <si>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</si>
  <si>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</si>
  <si>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</si>
  <si>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</si>
  <si>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</si>
  <si>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</si>
  <si>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</si>
  <si>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</si>
  <si>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</si>
  <si>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</si>
  <si>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</si>
  <si>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</si>
  <si>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</si>
  <si>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</si>
  <si>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</si>
  <si>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</si>
  <si>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</si>
  <si>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</si>
  <si>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</si>
  <si>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</si>
  <si>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</si>
  <si>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</si>
  <si>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</si>
  <si>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</si>
  <si>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</si>
  <si>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</si>
  <si>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</si>
  <si>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</si>
  <si>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</si>
  <si>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</si>
  <si>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</si>
  <si>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</si>
  <si>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001.1</t>
  </si>
  <si>
    <t>Čp 375, byt č. 1</t>
  </si>
  <si>
    <t>STA</t>
  </si>
  <si>
    <t>1</t>
  </si>
  <si>
    <t>{ec3fdc55-75e0-49a0-99bf-198431621b90}</t>
  </si>
  <si>
    <t>2</t>
  </si>
  <si>
    <t>002.1</t>
  </si>
  <si>
    <t>Čp 375, byt č. 2</t>
  </si>
  <si>
    <t>{6d55f8bc-abda-4478-a582-aca16c9220eb}</t>
  </si>
  <si>
    <t>003.1</t>
  </si>
  <si>
    <t>Čp 376, byt č. 1</t>
  </si>
  <si>
    <t>{f811a70c-3d51-4b0c-adf8-0663623f2a68}</t>
  </si>
  <si>
    <t>004.1</t>
  </si>
  <si>
    <t>Čp 376, byt č. 2</t>
  </si>
  <si>
    <t>{68640442-8f0c-48b8-b355-20b0c6c87d70}</t>
  </si>
  <si>
    <t>005.1</t>
  </si>
  <si>
    <t>Čp 378, byt č. 1</t>
  </si>
  <si>
    <t>{b64ac904-1760-46cc-86b3-668c5920e5e6}</t>
  </si>
  <si>
    <t>006.1</t>
  </si>
  <si>
    <t>Čp 378, byt č. 2</t>
  </si>
  <si>
    <t>{d886ad52-b737-474e-a7d4-2c5d9af5c918}</t>
  </si>
  <si>
    <t>007.1</t>
  </si>
  <si>
    <t>Čp 379, byt č. 1</t>
  </si>
  <si>
    <t>{0d72225e-98e5-4efd-88f5-56d3ceb26fb0}</t>
  </si>
  <si>
    <t>008.1</t>
  </si>
  <si>
    <t>Čp 379, byt č. 2</t>
  </si>
  <si>
    <t>{58e403be-1aa8-48e2-bd69-de1e548bc02c}</t>
  </si>
  <si>
    <t>009</t>
  </si>
  <si>
    <t xml:space="preserve">Ostatní a vedlejší náklady </t>
  </si>
  <si>
    <t>{50595a84-02c7-4c5e-8e6c-4b7da4be7746}</t>
  </si>
  <si>
    <t>KRYCÍ LIST SOUPISU PRACÍ</t>
  </si>
  <si>
    <t>Objekt:</t>
  </si>
  <si>
    <t>001.1 - Čp 375, byt č. 1</t>
  </si>
  <si>
    <t>Bohumín</t>
  </si>
  <si>
    <t>Město Bohumín</t>
  </si>
  <si>
    <t>ATRIS s.r.o.</t>
  </si>
  <si>
    <t>Barbora Kyšková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</si>
  <si>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</si>
  <si>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</si>
  <si>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</si>
  <si>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</si>
  <si>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</si>
  <si>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</si>
  <si>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101 - HZS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</si>
  <si>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</si>
  <si>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</si>
  <si>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</si>
  <si>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</si>
  <si>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</si>
  <si>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</si>
  <si>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</si>
  <si>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</si>
  <si>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</si>
  <si>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</si>
  <si>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</si>
  <si>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</si>
  <si>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21-M - Elektromontáže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</si>
  <si>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</si>
  <si>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</si>
  <si>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</si>
  <si>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</si>
  <si>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</si>
  <si>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</si>
  <si>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</si>
  <si>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</si>
  <si>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</si>
  <si>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</si>
  <si>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</si>
  <si>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</si>
  <si>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</si>
  <si>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</si>
  <si>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</si>
  <si>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</si>
  <si>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101</t>
  </si>
  <si>
    <t>HZS</t>
  </si>
  <si>
    <t>K</t>
  </si>
  <si>
    <t>R-1010020</t>
  </si>
  <si>
    <t xml:space="preserve">Osttaní zednické práce </t>
  </si>
  <si>
    <t xml:space="preserve">hod </t>
  </si>
  <si>
    <t>4</t>
  </si>
  <si>
    <t>1439303050</t>
  </si>
  <si>
    <t>6</t>
  </si>
  <si>
    <t>Úpravy povrchů, podlahy a osazování výplní</t>
  </si>
  <si>
    <t>612325422</t>
  </si>
  <si>
    <t>Oprava vnitřní vápenocementové štukové omítky stěn v rozsahu plochy přes 10 do 30 %</t>
  </si>
  <si>
    <t>m2</t>
  </si>
  <si>
    <t>CS ÚRS 2023 02</t>
  </si>
  <si>
    <t>692800570</t>
  </si>
  <si>
    <t>VV</t>
  </si>
  <si>
    <t>"oprava omítek spodní pás do výšky 1m"</t>
  </si>
  <si>
    <t>"chodba"12,6-0,7*2-0,8*2</t>
  </si>
  <si>
    <t>"obývací pokoj s kuchyní"22,8-0,8*2-0,9-1,6</t>
  </si>
  <si>
    <t>"pokoje"18,5-0,8-1,1</t>
  </si>
  <si>
    <t>Mezisoučet</t>
  </si>
  <si>
    <t>3</t>
  </si>
  <si>
    <t>"chodba, kolárna"15+17</t>
  </si>
  <si>
    <t>Součet</t>
  </si>
  <si>
    <t>619991011</t>
  </si>
  <si>
    <t>Obalení samostatných konstrukcí a prvků fólií</t>
  </si>
  <si>
    <t>CS ÚRS 2024 02</t>
  </si>
  <si>
    <t>1991813720</t>
  </si>
  <si>
    <t>"zakrytí oken a dveří"0,6*1,8+1,6*1,8+1,6*2,4+1,1*2,4</t>
  </si>
  <si>
    <t>"chodba, kolárna"1*2*2+1,5*2,5+1*1,8+0,6*1,8+1,6*1,8</t>
  </si>
  <si>
    <t>619995001</t>
  </si>
  <si>
    <t>Začištění omítek kolem oken, dveří, podlah nebo obkladů</t>
  </si>
  <si>
    <t>m</t>
  </si>
  <si>
    <t>-2059932722</t>
  </si>
  <si>
    <t>"po výměně vstupních dveří "2*4+1*2</t>
  </si>
  <si>
    <t>"kolárna"1*2+2*4</t>
  </si>
  <si>
    <t>9</t>
  </si>
  <si>
    <t>Ostatní konstrukce a práce, bourání</t>
  </si>
  <si>
    <t>5</t>
  </si>
  <si>
    <t>952901111</t>
  </si>
  <si>
    <t>Vyčištění budov bytové a občanské výstavby při výšce podlaží do 4 m</t>
  </si>
  <si>
    <t>-265359739</t>
  </si>
  <si>
    <t>130</t>
  </si>
  <si>
    <t>978013141</t>
  </si>
  <si>
    <t>Otlučení (osekání) vnitřní vápenné nebo vápenocementové omítky stěn v rozsahu přes 10 do 30 %</t>
  </si>
  <si>
    <t>31819109</t>
  </si>
  <si>
    <t>7</t>
  </si>
  <si>
    <t>R-9523000</t>
  </si>
  <si>
    <t xml:space="preserve">Demontáž, zpětná montáž hasicího přístroje </t>
  </si>
  <si>
    <t>kus</t>
  </si>
  <si>
    <t>1358304622</t>
  </si>
  <si>
    <t>8</t>
  </si>
  <si>
    <t>R-9523005</t>
  </si>
  <si>
    <t>Demontáž, zpětná montáž nástěnky</t>
  </si>
  <si>
    <t>21811653</t>
  </si>
  <si>
    <t>997</t>
  </si>
  <si>
    <t>Přesun sutě</t>
  </si>
  <si>
    <t>997013211</t>
  </si>
  <si>
    <t>Vnitrostaveništní doprava suti a vybouraných hmot pro budovy v do 6 m ručně</t>
  </si>
  <si>
    <t>t</t>
  </si>
  <si>
    <t>1220117092</t>
  </si>
  <si>
    <t>10</t>
  </si>
  <si>
    <t>997013501</t>
  </si>
  <si>
    <t>Odvoz suti a vybouraných hmot na skládku nebo meziskládku do 1 km se složením</t>
  </si>
  <si>
    <t>-671981743</t>
  </si>
  <si>
    <t>11</t>
  </si>
  <si>
    <t>997013509</t>
  </si>
  <si>
    <t>Příplatek k odvozu suti a vybouraných hmot na skládku ZKD 1 km přes 1 km</t>
  </si>
  <si>
    <t>-1339203459</t>
  </si>
  <si>
    <t>0,842*19 'Přepočtené koeficientem množství</t>
  </si>
  <si>
    <t>997013631</t>
  </si>
  <si>
    <t>Poplatek za uložení na skládce (skládkovné) stavebního odpadu směsného kód odpadu 17 09 04</t>
  </si>
  <si>
    <t>1261075545</t>
  </si>
  <si>
    <t>998</t>
  </si>
  <si>
    <t>Přesun hmot</t>
  </si>
  <si>
    <t>13</t>
  </si>
  <si>
    <t>998011001</t>
  </si>
  <si>
    <t>Přesun hmot pro budovy zděné v do 6 m</t>
  </si>
  <si>
    <t>2076932422</t>
  </si>
  <si>
    <t>PSV</t>
  </si>
  <si>
    <t>Práce a dodávky PSV</t>
  </si>
  <si>
    <t>763</t>
  </si>
  <si>
    <t>Konstrukce suché výstavby</t>
  </si>
  <si>
    <t>14</t>
  </si>
  <si>
    <t>998763201</t>
  </si>
  <si>
    <t>Přesun hmot procentní pro dřevostavby v objektech v přes 6 do 12 m</t>
  </si>
  <si>
    <t>%</t>
  </si>
  <si>
    <t>16</t>
  </si>
  <si>
    <t>420213530</t>
  </si>
  <si>
    <t>15</t>
  </si>
  <si>
    <t>R-7634000</t>
  </si>
  <si>
    <t xml:space="preserve">Doplnění SDK  desky vč. doplnění tepelné izolace z minerální vaty , přebroušení, tmelení 2x  napojení na st. SDK příčku</t>
  </si>
  <si>
    <t>1134376008</t>
  </si>
  <si>
    <t>"doplnění SDK "5,7*0,6*2</t>
  </si>
  <si>
    <t>766</t>
  </si>
  <si>
    <t>Konstrukce truhlářské</t>
  </si>
  <si>
    <t>766691914</t>
  </si>
  <si>
    <t>Vyvěšení nebo zavěšení dřevěných křídel dveří pl do 2 m2</t>
  </si>
  <si>
    <t>-1858459622</t>
  </si>
  <si>
    <t>"vstupní dveř"1</t>
  </si>
  <si>
    <t>"kolárna"1+1</t>
  </si>
  <si>
    <t>17</t>
  </si>
  <si>
    <t>998766201</t>
  </si>
  <si>
    <t>Přesun hmot procentní pro kce truhlářské v objektech v do 6 m</t>
  </si>
  <si>
    <t>-674853674</t>
  </si>
  <si>
    <t>18</t>
  </si>
  <si>
    <t>R-7660010</t>
  </si>
  <si>
    <t xml:space="preserve">D+M vstupní interiérové protipožární dveře s požární odolností EI 30, zvukový útlum min. 32 dB , dekor dveří a barva zárubní dle stávajících dveří </t>
  </si>
  <si>
    <t>-1786938167</t>
  </si>
  <si>
    <t>P</t>
  </si>
  <si>
    <t xml:space="preserve">Poznámka k položce:_x000d_
vč. prahu </t>
  </si>
  <si>
    <t>"do bytu"1</t>
  </si>
  <si>
    <t>"kolárna"1</t>
  </si>
  <si>
    <t>19</t>
  </si>
  <si>
    <t>R-7660011</t>
  </si>
  <si>
    <t xml:space="preserve">Demontáž kování, montáž kování na nové dveře </t>
  </si>
  <si>
    <t>-1620275225</t>
  </si>
  <si>
    <t>20</t>
  </si>
  <si>
    <t>R-7660012</t>
  </si>
  <si>
    <t xml:space="preserve">D+M cedulky na dveře </t>
  </si>
  <si>
    <t>1297458389</t>
  </si>
  <si>
    <t>R-7660052</t>
  </si>
  <si>
    <t xml:space="preserve">Demontáž, zpětná montáž vrchních skříněk kuchyňské linky </t>
  </si>
  <si>
    <t>soubor</t>
  </si>
  <si>
    <t>-1611517795</t>
  </si>
  <si>
    <t>22</t>
  </si>
  <si>
    <t>R-7663001</t>
  </si>
  <si>
    <t xml:space="preserve">D+M vnitřní dveří vč. obložkové zárubně - viz. D02, vč. všech příslušenství a doplňků </t>
  </si>
  <si>
    <t>314933381</t>
  </si>
  <si>
    <t>23</t>
  </si>
  <si>
    <t>R-7663002</t>
  </si>
  <si>
    <t xml:space="preserve">D+M vnitřní dveří posuvné  do pouzdra vč. obložkové zárubně - viz. D03, vč. všech příslušenství a doplňků </t>
  </si>
  <si>
    <t>-309262762</t>
  </si>
  <si>
    <t>24</t>
  </si>
  <si>
    <t>R-7663004</t>
  </si>
  <si>
    <t xml:space="preserve">D+M vnitřních dveří  vč. obložkové zárubně  - viz. D05, vč. všech příslušenství a doplňků </t>
  </si>
  <si>
    <t>1783486832</t>
  </si>
  <si>
    <t>25</t>
  </si>
  <si>
    <t>R-7663005</t>
  </si>
  <si>
    <t xml:space="preserve">D+M vnitřních dveří  - viz. D06 vč. všech příslušenství a oplňků </t>
  </si>
  <si>
    <t>1602381237</t>
  </si>
  <si>
    <t>771</t>
  </si>
  <si>
    <t>Podlahy z dlaždic</t>
  </si>
  <si>
    <t>26</t>
  </si>
  <si>
    <t>771121011</t>
  </si>
  <si>
    <t>Nátěr penetrační na podlahu</t>
  </si>
  <si>
    <t>1777943090</t>
  </si>
  <si>
    <t>"doplnění soklíku v chodbě"(12,6-0,7*2-0,8*2)*0,1</t>
  </si>
  <si>
    <t>27</t>
  </si>
  <si>
    <t>771274113</t>
  </si>
  <si>
    <t>Montáž obkladů stupnic z dlaždic keramických hladkých lepených cementovým flexibilním lepidlem š přes 250 do 300 mm</t>
  </si>
  <si>
    <t>1942201086</t>
  </si>
  <si>
    <t>28</t>
  </si>
  <si>
    <t>M</t>
  </si>
  <si>
    <t>59761174</t>
  </si>
  <si>
    <t>dlažba keramická slinutá mrazuvzdorná R11/B povrch reliéfní/matný tl do 10mm přes 9 do 12ks/m2</t>
  </si>
  <si>
    <t>32</t>
  </si>
  <si>
    <t>-612954195</t>
  </si>
  <si>
    <t>"viz. položka montáže"1,6*0,3*1,2</t>
  </si>
  <si>
    <t>29</t>
  </si>
  <si>
    <t>771474113</t>
  </si>
  <si>
    <t>Montáž soklů z dlaždic keramických rovných lepených cementovým flexibilním lepidlem v přes 90 do 120 mm</t>
  </si>
  <si>
    <t>417880677</t>
  </si>
  <si>
    <t>"doplnění soklíku v chodbě"(12,6-0,7*2-0,8*2)</t>
  </si>
  <si>
    <t>30</t>
  </si>
  <si>
    <t>-1327279690</t>
  </si>
  <si>
    <t>"viz. položka montáže"9,6*0,1*1,2</t>
  </si>
  <si>
    <t>"chodba, kolárna"(15+17)*0,1*1,2</t>
  </si>
  <si>
    <t>31</t>
  </si>
  <si>
    <t>998771201</t>
  </si>
  <si>
    <t>Přesun hmot procentní pro podlahy z dlaždic v objektech v do 6 m</t>
  </si>
  <si>
    <t>772715421</t>
  </si>
  <si>
    <t>776</t>
  </si>
  <si>
    <t>Podlahy povlakové</t>
  </si>
  <si>
    <t>776111115</t>
  </si>
  <si>
    <t>Broušení podkladu povlakových podlah před litím stěrky</t>
  </si>
  <si>
    <t>1570413118</t>
  </si>
  <si>
    <t>27,14+20,6</t>
  </si>
  <si>
    <t>33</t>
  </si>
  <si>
    <t>776111311</t>
  </si>
  <si>
    <t>Vysátí podkladu povlakových podlah</t>
  </si>
  <si>
    <t>-1824363412</t>
  </si>
  <si>
    <t>34</t>
  </si>
  <si>
    <t>776121112</t>
  </si>
  <si>
    <t>Vodou ředitelná penetrace savého podkladu povlakových podlah</t>
  </si>
  <si>
    <t>2063766416</t>
  </si>
  <si>
    <t>35</t>
  </si>
  <si>
    <t>776141122</t>
  </si>
  <si>
    <t>Stěrka podlahová nivelační pro vyrovnání podkladu povlakových podlah pevnosti 30 MPa tl přes 3 do 5 mm</t>
  </si>
  <si>
    <t>-1204267819</t>
  </si>
  <si>
    <t>36</t>
  </si>
  <si>
    <t>998776201</t>
  </si>
  <si>
    <t>Přesun hmot procentní pro podlahy povlakové v objektech v do 6 m</t>
  </si>
  <si>
    <t>-342572579</t>
  </si>
  <si>
    <t>37</t>
  </si>
  <si>
    <t>R-7760110</t>
  </si>
  <si>
    <t>D+M vinylové podlahy - dílce SPC dílce systém CLICK odstín dub.</t>
  </si>
  <si>
    <t>662541071</t>
  </si>
  <si>
    <t>Poznámka k položce:_x000d_
Součástrí položky je i Podložka pro vinylové dílce vhodná pro podlahové vytápění</t>
  </si>
  <si>
    <t>38</t>
  </si>
  <si>
    <t>R-7760111</t>
  </si>
  <si>
    <t>D+M soklové lišty</t>
  </si>
  <si>
    <t>2104337911</t>
  </si>
  <si>
    <t>22+18</t>
  </si>
  <si>
    <t>39</t>
  </si>
  <si>
    <t>R-7760112</t>
  </si>
  <si>
    <t xml:space="preserve">D+M přechodové lišty </t>
  </si>
  <si>
    <t>945731491</t>
  </si>
  <si>
    <t>"přechodové lišty"4</t>
  </si>
  <si>
    <t>783</t>
  </si>
  <si>
    <t>Dokončovací práce - nátěry</t>
  </si>
  <si>
    <t>40</t>
  </si>
  <si>
    <t>R-7830020</t>
  </si>
  <si>
    <t xml:space="preserve">Očištění, odmaštění stávající zárubně, nový nátěr vč. dodávky barvy </t>
  </si>
  <si>
    <t>-1105250783</t>
  </si>
  <si>
    <t>784</t>
  </si>
  <si>
    <t>Dokončovací práce - malby a tapety</t>
  </si>
  <si>
    <t>41</t>
  </si>
  <si>
    <t>784111001</t>
  </si>
  <si>
    <t>Oprášení (ometení ) podkladu v místnostech v do 3,80 m</t>
  </si>
  <si>
    <t>-1270001182</t>
  </si>
  <si>
    <t>"chodba"12,6*2,6</t>
  </si>
  <si>
    <t>"obývací pokoj s kuchyní"22,8*2,6</t>
  </si>
  <si>
    <t>"pokoje"18,5*2,6</t>
  </si>
  <si>
    <t>"stropy"59,08</t>
  </si>
  <si>
    <t>"chodba, kolárna"(15+17)*2,6+31,3</t>
  </si>
  <si>
    <t>42</t>
  </si>
  <si>
    <t>784181111</t>
  </si>
  <si>
    <t>Základní silikátová jednonásobná bezbarvá penetrace podkladu v místnostech v do 3,80 m</t>
  </si>
  <si>
    <t>-1759006460</t>
  </si>
  <si>
    <t>43</t>
  </si>
  <si>
    <t>784221101</t>
  </si>
  <si>
    <t>Dvojnásobné bílé malby ze směsí za sucha dobře otěruvzdorných v místnostech do 3,80 m</t>
  </si>
  <si>
    <t>-494455559</t>
  </si>
  <si>
    <t>Poznámka k položce:_x000d_
difuzně otevřený silikátový nátěr</t>
  </si>
  <si>
    <t>Práce a dodávky M</t>
  </si>
  <si>
    <t>21-M</t>
  </si>
  <si>
    <t>Elektromontáže</t>
  </si>
  <si>
    <t>44</t>
  </si>
  <si>
    <t>R-21000</t>
  </si>
  <si>
    <t xml:space="preserve">Demontáž, odpojení, montáž, zpětné zapojení svítidla </t>
  </si>
  <si>
    <t>64</t>
  </si>
  <si>
    <t>-128878293</t>
  </si>
  <si>
    <t>"pro malby"11</t>
  </si>
  <si>
    <t>002.1 - Čp 375, byt č. 2</t>
  </si>
  <si>
    <t>003.1 - Čp 376, byt č. 1</t>
  </si>
  <si>
    <t>004.1 - Čp 376, byt č. 2</t>
  </si>
  <si>
    <t>005.1 - Čp 378, byt č. 1</t>
  </si>
  <si>
    <t xml:space="preserve">    713 - Izolace tepelné</t>
  </si>
  <si>
    <t xml:space="preserve">    733 - Ústřední vytápění - rozvodné potrubí</t>
  </si>
  <si>
    <t xml:space="preserve">    735 - Ústřední vytápění - otopná tělesa</t>
  </si>
  <si>
    <t xml:space="preserve">    736 - Ústřední vytápění - plošné vytápění a chlazení</t>
  </si>
  <si>
    <t>OST - Ostatní</t>
  </si>
  <si>
    <t>VRN - Vedlejší rozpočtové náklady</t>
  </si>
  <si>
    <t xml:space="preserve">    VRN4 - Inženýrská činnost</t>
  </si>
  <si>
    <t>632451254</t>
  </si>
  <si>
    <t>Potěr cementový samonivelační litý C30 tl přes 45 do 50 mm</t>
  </si>
  <si>
    <t>758879761</t>
  </si>
  <si>
    <t>"nová skaldba podlahy OP, pokoj"27,14+20,6</t>
  </si>
  <si>
    <t>632451293</t>
  </si>
  <si>
    <t>Příplatek k cementovému samonivelačnímu litému potěru C30 ZKD 5 mm tl přes 50 mm</t>
  </si>
  <si>
    <t>494336362</t>
  </si>
  <si>
    <t>"nová skaldba podlahy OP, pokoj"(27,14+20,6)*4</t>
  </si>
  <si>
    <t>R-6323000</t>
  </si>
  <si>
    <t>Vyčištění a vyspravení stávající hydroizuolace</t>
  </si>
  <si>
    <t>-441074396</t>
  </si>
  <si>
    <t>R-6323090</t>
  </si>
  <si>
    <t xml:space="preserve">Příplatek za vyztužení potěru  vláknem 30</t>
  </si>
  <si>
    <t>-226108296</t>
  </si>
  <si>
    <t>713</t>
  </si>
  <si>
    <t>Izolace tepelné</t>
  </si>
  <si>
    <t>713121121</t>
  </si>
  <si>
    <t>Montáž izolace tepelné podlah volně kladenými rohožemi, pásy, dílci, deskami 2 vrstvy</t>
  </si>
  <si>
    <t>1694167784</t>
  </si>
  <si>
    <t>28375908</t>
  </si>
  <si>
    <t>deska EPS 150 pro konstrukce s vysokým zatížením λ=0,035 tl 40mm</t>
  </si>
  <si>
    <t>767627113</t>
  </si>
  <si>
    <t>47,74*2,2 'Přepočtené koeficientem množství</t>
  </si>
  <si>
    <t>998713201</t>
  </si>
  <si>
    <t>Přesun hmot procentní pro izolace tepelné v objektech v do 6 m</t>
  </si>
  <si>
    <t>-407269803</t>
  </si>
  <si>
    <t>R-7130020</t>
  </si>
  <si>
    <t xml:space="preserve">Odřezování  a odstranění stávajícího podlahového polystyrenu ve 2 vrstvách vč. odvozu na skládku, likvidace a poplatku za skládkovné</t>
  </si>
  <si>
    <t>1822814672</t>
  </si>
  <si>
    <t>733</t>
  </si>
  <si>
    <t>Ústřední vytápění - rozvodné potrubí</t>
  </si>
  <si>
    <t>733391101</t>
  </si>
  <si>
    <t>Zkouška těsnosti potrubí plastové D do 32x3,0</t>
  </si>
  <si>
    <t>-1661126092</t>
  </si>
  <si>
    <t>735</t>
  </si>
  <si>
    <t>Ústřední vytápění - otopná tělesa</t>
  </si>
  <si>
    <t>735000911</t>
  </si>
  <si>
    <t>Vyregulování ventilu nebo kohoutu dvojregulačního s ručním ovládáním</t>
  </si>
  <si>
    <t>CS ÚRS 2024 01</t>
  </si>
  <si>
    <t>1794403126</t>
  </si>
  <si>
    <t>Poznámka k položce:_x000d_
nastavení průtoku na rozdělovači PDL vytápění (obývák+kuchyň, pokoj)</t>
  </si>
  <si>
    <t>7351919052</t>
  </si>
  <si>
    <t>Odvzdušnění rozdělovačů PDL vytápění</t>
  </si>
  <si>
    <t>384124908</t>
  </si>
  <si>
    <t>998735121</t>
  </si>
  <si>
    <t>Přesun hmot tonážní pro otopná tělesa ruční v objektech v do 6 m</t>
  </si>
  <si>
    <t>-470486249</t>
  </si>
  <si>
    <t>736</t>
  </si>
  <si>
    <t>Ústřední vytápění - plošné vytápění a chlazení</t>
  </si>
  <si>
    <t>736110213</t>
  </si>
  <si>
    <t>Podlahové vytápění - rozvodné potrubí polyethylen s kyslíkovou bariérou PE-Xa 17x2,0 mm pro systémovou desku rozteč 200 mm</t>
  </si>
  <si>
    <t>-71523388</t>
  </si>
  <si>
    <t xml:space="preserve">Poznámka k položce:_x000d_
Potrubí PE-Xa_x000d_
okruh kuchyn 64 m_x000d_
okruh obývací pokoj 64 m_x000d_
přívod pokoj přes obývvací pokoj 2x 12  m</t>
  </si>
  <si>
    <t>736110262</t>
  </si>
  <si>
    <t>Podlahové vytápění - systémová deska s kombinovanou tepelnou a kročejovou izolací celkové výšky 50 až 53 mm</t>
  </si>
  <si>
    <t>-479664570</t>
  </si>
  <si>
    <t>19761500</t>
  </si>
  <si>
    <t>spojka mosazná lisovací pro PEX potrubí d 17</t>
  </si>
  <si>
    <t>-1849197286</t>
  </si>
  <si>
    <t>Poznámka k položce:_x000d_
napojení na stávající potrubí</t>
  </si>
  <si>
    <t>736110652</t>
  </si>
  <si>
    <t>Podlahové vytápění - obvodový dilatační pás samolepící s folií</t>
  </si>
  <si>
    <t>-1732006053</t>
  </si>
  <si>
    <t>736110653</t>
  </si>
  <si>
    <t>Podlahové vytápění - ochranná trubka potrubí podlahového topení</t>
  </si>
  <si>
    <t>-352695541</t>
  </si>
  <si>
    <t>736110654</t>
  </si>
  <si>
    <t>Podlahové vytápění - středový (spárový) dilatační profil</t>
  </si>
  <si>
    <t>165194129</t>
  </si>
  <si>
    <t>24552540</t>
  </si>
  <si>
    <t>plastifikátor do betonu pro podlahové topení</t>
  </si>
  <si>
    <t>litr</t>
  </si>
  <si>
    <t>-942555579</t>
  </si>
  <si>
    <t>Poznámka k položce:_x000d_
0,2 litru/m2</t>
  </si>
  <si>
    <t>R-7665020</t>
  </si>
  <si>
    <t>Demontáž garnýže vč. žaluzie , zpětná montáž</t>
  </si>
  <si>
    <t>kud</t>
  </si>
  <si>
    <t>-209373934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</si>
  <si>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</si>
  <si>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</si>
  <si>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</si>
  <si>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</si>
  <si>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</si>
  <si>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</si>
  <si>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</si>
  <si>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</si>
  <si>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</si>
  <si>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</si>
  <si>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</si>
  <si>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</si>
  <si>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</si>
  <si>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</si>
  <si>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</si>
  <si>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</si>
  <si>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</si>
  <si>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</si>
  <si>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</si>
  <si>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"pro malby"10</t>
  </si>
  <si>
    <t>OST</t>
  </si>
  <si>
    <t>Ostatní</t>
  </si>
  <si>
    <t>99301</t>
  </si>
  <si>
    <t>Pomocné práce při montáži</t>
  </si>
  <si>
    <t>h</t>
  </si>
  <si>
    <t>-2021476673</t>
  </si>
  <si>
    <t>65</t>
  </si>
  <si>
    <t>R-999723005</t>
  </si>
  <si>
    <t>propláchnutí otopné soustavy</t>
  </si>
  <si>
    <t>-608192000</t>
  </si>
  <si>
    <t>66</t>
  </si>
  <si>
    <t>R-999723006</t>
  </si>
  <si>
    <t>napuštění otopné soustavy</t>
  </si>
  <si>
    <t>soub</t>
  </si>
  <si>
    <t>-1314520034</t>
  </si>
  <si>
    <t>67</t>
  </si>
  <si>
    <t>R-999733013</t>
  </si>
  <si>
    <t>uvedení do provozu - nahřátí podlah vytápění</t>
  </si>
  <si>
    <t>71832512</t>
  </si>
  <si>
    <t>68</t>
  </si>
  <si>
    <t>R-999733014</t>
  </si>
  <si>
    <t>topná zkouška před zahájením prací</t>
  </si>
  <si>
    <t>-776981609</t>
  </si>
  <si>
    <t>VRN</t>
  </si>
  <si>
    <t>Vedlejší rozpočtové náklady</t>
  </si>
  <si>
    <t>VRN4</t>
  </si>
  <si>
    <t>Inženýrská činnost</t>
  </si>
  <si>
    <t>69</t>
  </si>
  <si>
    <t>0431030001</t>
  </si>
  <si>
    <t>Topná zkouška</t>
  </si>
  <si>
    <t>1024</t>
  </si>
  <si>
    <t>-417262979</t>
  </si>
  <si>
    <t>006.1 - Čp 378, byt č. 2</t>
  </si>
  <si>
    <t>-2034745570</t>
  </si>
  <si>
    <t>-567816432</t>
  </si>
  <si>
    <t>-792666037</t>
  </si>
  <si>
    <t>-1174502155</t>
  </si>
  <si>
    <t>723397107</t>
  </si>
  <si>
    <t>-983837897</t>
  </si>
  <si>
    <t>-1815402690</t>
  </si>
  <si>
    <t>792428050</t>
  </si>
  <si>
    <t>389587981</t>
  </si>
  <si>
    <t>-158951423</t>
  </si>
  <si>
    <t>-1917604738</t>
  </si>
  <si>
    <t>R-7665021</t>
  </si>
  <si>
    <t>Demontáž , zpětná montáž kuchyňské desky</t>
  </si>
  <si>
    <t>369163612</t>
  </si>
  <si>
    <t>1560028485</t>
  </si>
  <si>
    <t>-1449021006</t>
  </si>
  <si>
    <t>-1824483766</t>
  </si>
  <si>
    <t>-1899739529</t>
  </si>
  <si>
    <t>-1053727693</t>
  </si>
  <si>
    <t>007.1 - Čp 379, byt č. 1</t>
  </si>
  <si>
    <t>"oprava omítky v ploše"4</t>
  </si>
  <si>
    <t>0,98*19 'Přepočtené koeficientem množství</t>
  </si>
  <si>
    <t>1806954009</t>
  </si>
  <si>
    <t>-1434513039</t>
  </si>
  <si>
    <t>1534230247</t>
  </si>
  <si>
    <t>1029044791</t>
  </si>
  <si>
    <t>-1649989396</t>
  </si>
  <si>
    <t>1439573029</t>
  </si>
  <si>
    <t>-967442661</t>
  </si>
  <si>
    <t>428228092</t>
  </si>
  <si>
    <t>-308606991</t>
  </si>
  <si>
    <t>-1935152994</t>
  </si>
  <si>
    <t>598857451</t>
  </si>
  <si>
    <t>R-7665025</t>
  </si>
  <si>
    <t>Demontáž , zpětná montáž skříněk kuchyńské linky</t>
  </si>
  <si>
    <t>-1235510337</t>
  </si>
  <si>
    <t>784121001</t>
  </si>
  <si>
    <t>Oškrabání malby v místnostech v do 3,80 m</t>
  </si>
  <si>
    <t>1748118791</t>
  </si>
  <si>
    <t>"pro malby"12</t>
  </si>
  <si>
    <t>-388796230</t>
  </si>
  <si>
    <t>-1409520168</t>
  </si>
  <si>
    <t>-1939704645</t>
  </si>
  <si>
    <t>62342579</t>
  </si>
  <si>
    <t>70</t>
  </si>
  <si>
    <t>-152372380</t>
  </si>
  <si>
    <t>008.1 - Čp 379, byt č. 2</t>
  </si>
  <si>
    <t xml:space="preserve">Demontáž, zpětná montáž skříněk kuchyňské linky </t>
  </si>
  <si>
    <t>1379976193</t>
  </si>
  <si>
    <t xml:space="preserve">009 - Ostatní a vedlejší náklady </t>
  </si>
  <si>
    <t>Ostrava</t>
  </si>
  <si>
    <t xml:space="preserve">Moravskoslezský kraj </t>
  </si>
  <si>
    <t>VRN - VRN</t>
  </si>
  <si>
    <t xml:space="preserve">    999 - Ostatní vedlejší náklady </t>
  </si>
  <si>
    <t>VRN1 - Průzkumné, geodetické a projektové práce</t>
  </si>
  <si>
    <t>VRN3 - Zařízení staveniště</t>
  </si>
  <si>
    <t>999</t>
  </si>
  <si>
    <t xml:space="preserve">Ostatní vedlejší náklady </t>
  </si>
  <si>
    <t>VRN1</t>
  </si>
  <si>
    <t>Průzkumné, geodetické a projektové práce</t>
  </si>
  <si>
    <t>013254001</t>
  </si>
  <si>
    <t>Výrobní a dílenská dokumentace , techmologické postupy prací</t>
  </si>
  <si>
    <t>-268419023</t>
  </si>
  <si>
    <t xml:space="preserve">Poznámka k položce:_x000d_
_x000d_
_x000d_
_x000d_
_x000d_
_x000d_
_x000d_
_x000d_
</t>
  </si>
  <si>
    <t>013254002</t>
  </si>
  <si>
    <t>Dokumentace skutečného provedení stavby</t>
  </si>
  <si>
    <t>-1396500073</t>
  </si>
  <si>
    <t>013254101</t>
  </si>
  <si>
    <t xml:space="preserve">Monitoring v průběhu výstavby </t>
  </si>
  <si>
    <t>-187681033</t>
  </si>
  <si>
    <t xml:space="preserve">Poznámka k položce:_x000d_
_x000d_
_x000d_
Fotodokumentace před zahájením stavby, v průběhu stavby, se zřetelem též na zabudované konstrukce, a při přejímce stavby_x000d_
</t>
  </si>
  <si>
    <t>VRN3</t>
  </si>
  <si>
    <t>Zařízení staveniště</t>
  </si>
  <si>
    <t>R-0321030</t>
  </si>
  <si>
    <t xml:space="preserve">Zařízení staveniště - zřízení, provoz, odstranění </t>
  </si>
  <si>
    <t>-1617664692</t>
  </si>
  <si>
    <t xml:space="preserve">Poznámka k položce:_x000d_
Náklady na vybudování a zajištění zařízení staveniště a jeho provoz, údržbu a likvidaci v souladu s platnými právními předpisy, včetně případného zajištění ohlášení dle zákona č. 183/2006 Sb., o územním plánování a stavebním řádu (stavební zákon), ve znění pozdějších předpisů; zřízení staveništních přípojek energií (vody a energie), jejich měření, provoz, údržba, úhrada a likvidace; zajištění případného zimního opatření; náklady na úpravu povrchů po odstranění zařízení staveniště a úklid ploch, na kterých bylo zařízení staveniště provozováno; dodávka, skladování, správa, zabudování a montáž veškerých dílů a materiálů a zařízení týkající se veřejné zakázky; zajištění staveniště proti přístupu nepovolaných osob, zabezpečení staveniště. Náklady na vybavení objektů zařízení staveniště a odstranění objektů zařízení staveniště včetně odvozu. Náklady na střežení, vhodné zabezpečení staveniště._x000d_
Zajištění bezpečného příjezdu a přístupu na staveniště vč. dopravního zmnačení a potřebných souhlasů a rozhodnutí s vybudováním zařízení staveniště, náklady na připojení staveniště na energie vč. zajištění měření odběru energiií, vytýčení obvodu staveniště, oplocení a zabezpečení prostoru staveniště proti neoprávněnému vstupu ._x000d_
_x000d_
Součástí jsou také náklady na personální zajištění stavby (Náklady na pracovníky - náklady na mzdy stavbyvedoucích, přípraváře, projektového manažera, případně dalších osob)_x000d_
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</si>
</sst>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0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21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26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27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28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28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26</v>
      </c>
      <c r="AL14" s="23"/>
      <c r="AM14" s="23"/>
      <c r="AN14" s="35" t="s">
        <v>28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29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26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30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31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26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30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32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33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34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35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36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37</v>
      </c>
      <c r="E29" s="48"/>
      <c r="F29" s="33" t="s">
        <v>38</v>
      </c>
      <c r="G29" s="48"/>
      <c r="H29" s="48"/>
      <c r="I29" s="48"/>
      <c r="J29" s="48"/>
      <c r="K29" s="48"/>
      <c r="L29" s="49">
        <v>0.21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39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40</v>
      </c>
      <c r="G31" s="48"/>
      <c r="H31" s="48"/>
      <c r="I31" s="48"/>
      <c r="J31" s="48"/>
      <c r="K31" s="48"/>
      <c r="L31" s="49">
        <v>0.21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41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42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43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44</v>
      </c>
      <c r="U35" s="55"/>
      <c r="V35" s="55"/>
      <c r="W35" s="55"/>
      <c r="X35" s="57" t="s">
        <v>45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46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47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48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49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48</v>
      </c>
      <c r="AI60" s="43"/>
      <c r="AJ60" s="43"/>
      <c r="AK60" s="43"/>
      <c r="AL60" s="43"/>
      <c r="AM60" s="65" t="s">
        <v>49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50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51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48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49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48</v>
      </c>
      <c r="AI75" s="43"/>
      <c r="AJ75" s="43"/>
      <c r="AK75" s="43"/>
      <c r="AL75" s="43"/>
      <c r="AM75" s="65" t="s">
        <v>49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52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20241711002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Oprava bytů po povodni, Červená kolonie Bohumín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 xml:space="preserve"> 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25. 11. 2024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 xml:space="preserve"> 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29</v>
      </c>
      <c r="AJ89" s="41"/>
      <c r="AK89" s="41"/>
      <c r="AL89" s="41"/>
      <c r="AM89" s="81" t="str">
        <f>IF(E17="","",E17)</f>
        <v xml:space="preserve"> </v>
      </c>
      <c r="AN89" s="72"/>
      <c r="AO89" s="72"/>
      <c r="AP89" s="72"/>
      <c r="AQ89" s="41"/>
      <c r="AR89" s="45"/>
      <c r="AS89" s="82" t="s">
        <v>53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27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31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54</v>
      </c>
      <c r="D92" s="95"/>
      <c r="E92" s="95"/>
      <c r="F92" s="95"/>
      <c r="G92" s="95"/>
      <c r="H92" s="96"/>
      <c r="I92" s="97" t="s">
        <v>55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56</v>
      </c>
      <c r="AH92" s="95"/>
      <c r="AI92" s="95"/>
      <c r="AJ92" s="95"/>
      <c r="AK92" s="95"/>
      <c r="AL92" s="95"/>
      <c r="AM92" s="95"/>
      <c r="AN92" s="97" t="s">
        <v>57</v>
      </c>
      <c r="AO92" s="95"/>
      <c r="AP92" s="99"/>
      <c r="AQ92" s="100" t="s">
        <v>58</v>
      </c>
      <c r="AR92" s="45"/>
      <c r="AS92" s="101" t="s">
        <v>59</v>
      </c>
      <c r="AT92" s="102" t="s">
        <v>60</v>
      </c>
      <c r="AU92" s="102" t="s">
        <v>61</v>
      </c>
      <c r="AV92" s="102" t="s">
        <v>62</v>
      </c>
      <c r="AW92" s="102" t="s">
        <v>63</v>
      </c>
      <c r="AX92" s="102" t="s">
        <v>64</v>
      </c>
      <c r="AY92" s="102" t="s">
        <v>65</v>
      </c>
      <c r="AZ92" s="102" t="s">
        <v>66</v>
      </c>
      <c r="BA92" s="102" t="s">
        <v>67</v>
      </c>
      <c r="BB92" s="102" t="s">
        <v>68</v>
      </c>
      <c r="BC92" s="102" t="s">
        <v>69</v>
      </c>
      <c r="BD92" s="103" t="s">
        <v>70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71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ROUND(SUM(AG95:AG103),2)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ROUND(SUM(AS95:AS103),2)</f>
        <v>0</v>
      </c>
      <c r="AT94" s="115">
        <f>ROUND(SUM(AV94:AW94),2)</f>
        <v>0</v>
      </c>
      <c r="AU94" s="116">
        <f>ROUND(SUM(AU95:AU103),5)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ROUND(SUM(AZ95:AZ103),2)</f>
        <v>0</v>
      </c>
      <c r="BA94" s="115">
        <f>ROUND(SUM(BA95:BA103),2)</f>
        <v>0</v>
      </c>
      <c r="BB94" s="115">
        <f>ROUND(SUM(BB95:BB103),2)</f>
        <v>0</v>
      </c>
      <c r="BC94" s="115">
        <f>ROUND(SUM(BC95:BC103),2)</f>
        <v>0</v>
      </c>
      <c r="BD94" s="117">
        <f>ROUND(SUM(BD95:BD103),2)</f>
        <v>0</v>
      </c>
      <c r="BE94" s="6"/>
      <c r="BS94" s="118" t="s">
        <v>72</v>
      </c>
      <c r="BT94" s="118" t="s">
        <v>73</v>
      </c>
      <c r="BU94" s="119" t="s">
        <v>74</v>
      </c>
      <c r="BV94" s="118" t="s">
        <v>75</v>
      </c>
      <c r="BW94" s="118" t="s">
        <v>5</v>
      </c>
      <c r="BX94" s="118" t="s">
        <v>76</v>
      </c>
      <c r="CL94" s="118" t="s">
        <v>1</v>
      </c>
    </row>
    <row r="95" s="7" customFormat="1" ht="16.5" customHeight="1">
      <c r="A95" s="120" t="s">
        <v>77</v>
      </c>
      <c r="B95" s="121"/>
      <c r="C95" s="122"/>
      <c r="D95" s="123" t="s">
        <v>78</v>
      </c>
      <c r="E95" s="123"/>
      <c r="F95" s="123"/>
      <c r="G95" s="123"/>
      <c r="H95" s="123"/>
      <c r="I95" s="124"/>
      <c r="J95" s="123" t="s">
        <v>79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'001.1 - Čp 375, byt č. 1'!J30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80</v>
      </c>
      <c r="AR95" s="127"/>
      <c r="AS95" s="128">
        <v>0</v>
      </c>
      <c r="AT95" s="129">
        <f>ROUND(SUM(AV95:AW95),2)</f>
        <v>0</v>
      </c>
      <c r="AU95" s="130">
        <f>'001.1 - Čp 375, byt č. 1'!P131</f>
        <v>0</v>
      </c>
      <c r="AV95" s="129">
        <f>'001.1 - Čp 375, byt č. 1'!J33</f>
        <v>0</v>
      </c>
      <c r="AW95" s="129">
        <f>'001.1 - Čp 375, byt č. 1'!J34</f>
        <v>0</v>
      </c>
      <c r="AX95" s="129">
        <f>'001.1 - Čp 375, byt č. 1'!J35</f>
        <v>0</v>
      </c>
      <c r="AY95" s="129">
        <f>'001.1 - Čp 375, byt č. 1'!J36</f>
        <v>0</v>
      </c>
      <c r="AZ95" s="129">
        <f>'001.1 - Čp 375, byt č. 1'!F33</f>
        <v>0</v>
      </c>
      <c r="BA95" s="129">
        <f>'001.1 - Čp 375, byt č. 1'!F34</f>
        <v>0</v>
      </c>
      <c r="BB95" s="129">
        <f>'001.1 - Čp 375, byt č. 1'!F35</f>
        <v>0</v>
      </c>
      <c r="BC95" s="129">
        <f>'001.1 - Čp 375, byt č. 1'!F36</f>
        <v>0</v>
      </c>
      <c r="BD95" s="131">
        <f>'001.1 - Čp 375, byt č. 1'!F37</f>
        <v>0</v>
      </c>
      <c r="BE95" s="7"/>
      <c r="BT95" s="132" t="s">
        <v>81</v>
      </c>
      <c r="BV95" s="132" t="s">
        <v>75</v>
      </c>
      <c r="BW95" s="132" t="s">
        <v>82</v>
      </c>
      <c r="BX95" s="132" t="s">
        <v>5</v>
      </c>
      <c r="CL95" s="132" t="s">
        <v>1</v>
      </c>
      <c r="CM95" s="132" t="s">
        <v>83</v>
      </c>
    </row>
    <row r="96" s="7" customFormat="1" ht="16.5" customHeight="1">
      <c r="A96" s="120" t="s">
        <v>77</v>
      </c>
      <c r="B96" s="121"/>
      <c r="C96" s="122"/>
      <c r="D96" s="123" t="s">
        <v>84</v>
      </c>
      <c r="E96" s="123"/>
      <c r="F96" s="123"/>
      <c r="G96" s="123"/>
      <c r="H96" s="123"/>
      <c r="I96" s="124"/>
      <c r="J96" s="123" t="s">
        <v>85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'002.1 - Čp 375, byt č. 2'!J30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80</v>
      </c>
      <c r="AR96" s="127"/>
      <c r="AS96" s="128">
        <v>0</v>
      </c>
      <c r="AT96" s="129">
        <f>ROUND(SUM(AV96:AW96),2)</f>
        <v>0</v>
      </c>
      <c r="AU96" s="130">
        <f>'002.1 - Čp 375, byt č. 2'!P131</f>
        <v>0</v>
      </c>
      <c r="AV96" s="129">
        <f>'002.1 - Čp 375, byt č. 2'!J33</f>
        <v>0</v>
      </c>
      <c r="AW96" s="129">
        <f>'002.1 - Čp 375, byt č. 2'!J34</f>
        <v>0</v>
      </c>
      <c r="AX96" s="129">
        <f>'002.1 - Čp 375, byt č. 2'!J35</f>
        <v>0</v>
      </c>
      <c r="AY96" s="129">
        <f>'002.1 - Čp 375, byt č. 2'!J36</f>
        <v>0</v>
      </c>
      <c r="AZ96" s="129">
        <f>'002.1 - Čp 375, byt č. 2'!F33</f>
        <v>0</v>
      </c>
      <c r="BA96" s="129">
        <f>'002.1 - Čp 375, byt č. 2'!F34</f>
        <v>0</v>
      </c>
      <c r="BB96" s="129">
        <f>'002.1 - Čp 375, byt č. 2'!F35</f>
        <v>0</v>
      </c>
      <c r="BC96" s="129">
        <f>'002.1 - Čp 375, byt č. 2'!F36</f>
        <v>0</v>
      </c>
      <c r="BD96" s="131">
        <f>'002.1 - Čp 375, byt č. 2'!F37</f>
        <v>0</v>
      </c>
      <c r="BE96" s="7"/>
      <c r="BT96" s="132" t="s">
        <v>81</v>
      </c>
      <c r="BV96" s="132" t="s">
        <v>75</v>
      </c>
      <c r="BW96" s="132" t="s">
        <v>86</v>
      </c>
      <c r="BX96" s="132" t="s">
        <v>5</v>
      </c>
      <c r="CL96" s="132" t="s">
        <v>1</v>
      </c>
      <c r="CM96" s="132" t="s">
        <v>83</v>
      </c>
    </row>
    <row r="97" s="7" customFormat="1" ht="16.5" customHeight="1">
      <c r="A97" s="120" t="s">
        <v>77</v>
      </c>
      <c r="B97" s="121"/>
      <c r="C97" s="122"/>
      <c r="D97" s="123" t="s">
        <v>87</v>
      </c>
      <c r="E97" s="123"/>
      <c r="F97" s="123"/>
      <c r="G97" s="123"/>
      <c r="H97" s="123"/>
      <c r="I97" s="124"/>
      <c r="J97" s="123" t="s">
        <v>88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'003.1 - Čp 376, byt č. 1'!J30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80</v>
      </c>
      <c r="AR97" s="127"/>
      <c r="AS97" s="128">
        <v>0</v>
      </c>
      <c r="AT97" s="129">
        <f>ROUND(SUM(AV97:AW97),2)</f>
        <v>0</v>
      </c>
      <c r="AU97" s="130">
        <f>'003.1 - Čp 376, byt č. 1'!P131</f>
        <v>0</v>
      </c>
      <c r="AV97" s="129">
        <f>'003.1 - Čp 376, byt č. 1'!J33</f>
        <v>0</v>
      </c>
      <c r="AW97" s="129">
        <f>'003.1 - Čp 376, byt č. 1'!J34</f>
        <v>0</v>
      </c>
      <c r="AX97" s="129">
        <f>'003.1 - Čp 376, byt č. 1'!J35</f>
        <v>0</v>
      </c>
      <c r="AY97" s="129">
        <f>'003.1 - Čp 376, byt č. 1'!J36</f>
        <v>0</v>
      </c>
      <c r="AZ97" s="129">
        <f>'003.1 - Čp 376, byt č. 1'!F33</f>
        <v>0</v>
      </c>
      <c r="BA97" s="129">
        <f>'003.1 - Čp 376, byt č. 1'!F34</f>
        <v>0</v>
      </c>
      <c r="BB97" s="129">
        <f>'003.1 - Čp 376, byt č. 1'!F35</f>
        <v>0</v>
      </c>
      <c r="BC97" s="129">
        <f>'003.1 - Čp 376, byt č. 1'!F36</f>
        <v>0</v>
      </c>
      <c r="BD97" s="131">
        <f>'003.1 - Čp 376, byt č. 1'!F37</f>
        <v>0</v>
      </c>
      <c r="BE97" s="7"/>
      <c r="BT97" s="132" t="s">
        <v>81</v>
      </c>
      <c r="BV97" s="132" t="s">
        <v>75</v>
      </c>
      <c r="BW97" s="132" t="s">
        <v>89</v>
      </c>
      <c r="BX97" s="132" t="s">
        <v>5</v>
      </c>
      <c r="CL97" s="132" t="s">
        <v>1</v>
      </c>
      <c r="CM97" s="132" t="s">
        <v>83</v>
      </c>
    </row>
    <row r="98" s="7" customFormat="1" ht="16.5" customHeight="1">
      <c r="A98" s="120" t="s">
        <v>77</v>
      </c>
      <c r="B98" s="121"/>
      <c r="C98" s="122"/>
      <c r="D98" s="123" t="s">
        <v>90</v>
      </c>
      <c r="E98" s="123"/>
      <c r="F98" s="123"/>
      <c r="G98" s="123"/>
      <c r="H98" s="123"/>
      <c r="I98" s="124"/>
      <c r="J98" s="123" t="s">
        <v>91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'004.1 - Čp 376, byt č. 2'!J30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80</v>
      </c>
      <c r="AR98" s="127"/>
      <c r="AS98" s="128">
        <v>0</v>
      </c>
      <c r="AT98" s="129">
        <f>ROUND(SUM(AV98:AW98),2)</f>
        <v>0</v>
      </c>
      <c r="AU98" s="130">
        <f>'004.1 - Čp 376, byt č. 2'!P131</f>
        <v>0</v>
      </c>
      <c r="AV98" s="129">
        <f>'004.1 - Čp 376, byt č. 2'!J33</f>
        <v>0</v>
      </c>
      <c r="AW98" s="129">
        <f>'004.1 - Čp 376, byt č. 2'!J34</f>
        <v>0</v>
      </c>
      <c r="AX98" s="129">
        <f>'004.1 - Čp 376, byt č. 2'!J35</f>
        <v>0</v>
      </c>
      <c r="AY98" s="129">
        <f>'004.1 - Čp 376, byt č. 2'!J36</f>
        <v>0</v>
      </c>
      <c r="AZ98" s="129">
        <f>'004.1 - Čp 376, byt č. 2'!F33</f>
        <v>0</v>
      </c>
      <c r="BA98" s="129">
        <f>'004.1 - Čp 376, byt č. 2'!F34</f>
        <v>0</v>
      </c>
      <c r="BB98" s="129">
        <f>'004.1 - Čp 376, byt č. 2'!F35</f>
        <v>0</v>
      </c>
      <c r="BC98" s="129">
        <f>'004.1 - Čp 376, byt č. 2'!F36</f>
        <v>0</v>
      </c>
      <c r="BD98" s="131">
        <f>'004.1 - Čp 376, byt č. 2'!F37</f>
        <v>0</v>
      </c>
      <c r="BE98" s="7"/>
      <c r="BT98" s="132" t="s">
        <v>81</v>
      </c>
      <c r="BV98" s="132" t="s">
        <v>75</v>
      </c>
      <c r="BW98" s="132" t="s">
        <v>92</v>
      </c>
      <c r="BX98" s="132" t="s">
        <v>5</v>
      </c>
      <c r="CL98" s="132" t="s">
        <v>1</v>
      </c>
      <c r="CM98" s="132" t="s">
        <v>83</v>
      </c>
    </row>
    <row r="99" s="7" customFormat="1" ht="16.5" customHeight="1">
      <c r="A99" s="120" t="s">
        <v>77</v>
      </c>
      <c r="B99" s="121"/>
      <c r="C99" s="122"/>
      <c r="D99" s="123" t="s">
        <v>93</v>
      </c>
      <c r="E99" s="123"/>
      <c r="F99" s="123"/>
      <c r="G99" s="123"/>
      <c r="H99" s="123"/>
      <c r="I99" s="124"/>
      <c r="J99" s="123" t="s">
        <v>94</v>
      </c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23"/>
      <c r="AA99" s="123"/>
      <c r="AB99" s="123"/>
      <c r="AC99" s="123"/>
      <c r="AD99" s="123"/>
      <c r="AE99" s="123"/>
      <c r="AF99" s="123"/>
      <c r="AG99" s="125">
        <f>'005.1 - Čp 378, byt č. 1'!J30</f>
        <v>0</v>
      </c>
      <c r="AH99" s="124"/>
      <c r="AI99" s="124"/>
      <c r="AJ99" s="124"/>
      <c r="AK99" s="124"/>
      <c r="AL99" s="124"/>
      <c r="AM99" s="124"/>
      <c r="AN99" s="125">
        <f>SUM(AG99,AT99)</f>
        <v>0</v>
      </c>
      <c r="AO99" s="124"/>
      <c r="AP99" s="124"/>
      <c r="AQ99" s="126" t="s">
        <v>80</v>
      </c>
      <c r="AR99" s="127"/>
      <c r="AS99" s="128">
        <v>0</v>
      </c>
      <c r="AT99" s="129">
        <f>ROUND(SUM(AV99:AW99),2)</f>
        <v>0</v>
      </c>
      <c r="AU99" s="130">
        <f>'005.1 - Čp 378, byt č. 1'!P138</f>
        <v>0</v>
      </c>
      <c r="AV99" s="129">
        <f>'005.1 - Čp 378, byt č. 1'!J33</f>
        <v>0</v>
      </c>
      <c r="AW99" s="129">
        <f>'005.1 - Čp 378, byt č. 1'!J34</f>
        <v>0</v>
      </c>
      <c r="AX99" s="129">
        <f>'005.1 - Čp 378, byt č. 1'!J35</f>
        <v>0</v>
      </c>
      <c r="AY99" s="129">
        <f>'005.1 - Čp 378, byt č. 1'!J36</f>
        <v>0</v>
      </c>
      <c r="AZ99" s="129">
        <f>'005.1 - Čp 378, byt č. 1'!F33</f>
        <v>0</v>
      </c>
      <c r="BA99" s="129">
        <f>'005.1 - Čp 378, byt č. 1'!F34</f>
        <v>0</v>
      </c>
      <c r="BB99" s="129">
        <f>'005.1 - Čp 378, byt č. 1'!F35</f>
        <v>0</v>
      </c>
      <c r="BC99" s="129">
        <f>'005.1 - Čp 378, byt č. 1'!F36</f>
        <v>0</v>
      </c>
      <c r="BD99" s="131">
        <f>'005.1 - Čp 378, byt č. 1'!F37</f>
        <v>0</v>
      </c>
      <c r="BE99" s="7"/>
      <c r="BT99" s="132" t="s">
        <v>81</v>
      </c>
      <c r="BV99" s="132" t="s">
        <v>75</v>
      </c>
      <c r="BW99" s="132" t="s">
        <v>95</v>
      </c>
      <c r="BX99" s="132" t="s">
        <v>5</v>
      </c>
      <c r="CL99" s="132" t="s">
        <v>1</v>
      </c>
      <c r="CM99" s="132" t="s">
        <v>83</v>
      </c>
    </row>
    <row r="100" s="7" customFormat="1" ht="16.5" customHeight="1">
      <c r="A100" s="120" t="s">
        <v>77</v>
      </c>
      <c r="B100" s="121"/>
      <c r="C100" s="122"/>
      <c r="D100" s="123" t="s">
        <v>96</v>
      </c>
      <c r="E100" s="123"/>
      <c r="F100" s="123"/>
      <c r="G100" s="123"/>
      <c r="H100" s="123"/>
      <c r="I100" s="124"/>
      <c r="J100" s="123" t="s">
        <v>97</v>
      </c>
      <c r="K100" s="123"/>
      <c r="L100" s="123"/>
      <c r="M100" s="123"/>
      <c r="N100" s="123"/>
      <c r="O100" s="123"/>
      <c r="P100" s="123"/>
      <c r="Q100" s="123"/>
      <c r="R100" s="123"/>
      <c r="S100" s="123"/>
      <c r="T100" s="123"/>
      <c r="U100" s="123"/>
      <c r="V100" s="123"/>
      <c r="W100" s="123"/>
      <c r="X100" s="123"/>
      <c r="Y100" s="123"/>
      <c r="Z100" s="123"/>
      <c r="AA100" s="123"/>
      <c r="AB100" s="123"/>
      <c r="AC100" s="123"/>
      <c r="AD100" s="123"/>
      <c r="AE100" s="123"/>
      <c r="AF100" s="123"/>
      <c r="AG100" s="125">
        <f>'006.1 - Čp 378, byt č. 2'!J30</f>
        <v>0</v>
      </c>
      <c r="AH100" s="124"/>
      <c r="AI100" s="124"/>
      <c r="AJ100" s="124"/>
      <c r="AK100" s="124"/>
      <c r="AL100" s="124"/>
      <c r="AM100" s="124"/>
      <c r="AN100" s="125">
        <f>SUM(AG100,AT100)</f>
        <v>0</v>
      </c>
      <c r="AO100" s="124"/>
      <c r="AP100" s="124"/>
      <c r="AQ100" s="126" t="s">
        <v>80</v>
      </c>
      <c r="AR100" s="127"/>
      <c r="AS100" s="128">
        <v>0</v>
      </c>
      <c r="AT100" s="129">
        <f>ROUND(SUM(AV100:AW100),2)</f>
        <v>0</v>
      </c>
      <c r="AU100" s="130">
        <f>'006.1 - Čp 378, byt č. 2'!P138</f>
        <v>0</v>
      </c>
      <c r="AV100" s="129">
        <f>'006.1 - Čp 378, byt č. 2'!J33</f>
        <v>0</v>
      </c>
      <c r="AW100" s="129">
        <f>'006.1 - Čp 378, byt č. 2'!J34</f>
        <v>0</v>
      </c>
      <c r="AX100" s="129">
        <f>'006.1 - Čp 378, byt č. 2'!J35</f>
        <v>0</v>
      </c>
      <c r="AY100" s="129">
        <f>'006.1 - Čp 378, byt č. 2'!J36</f>
        <v>0</v>
      </c>
      <c r="AZ100" s="129">
        <f>'006.1 - Čp 378, byt č. 2'!F33</f>
        <v>0</v>
      </c>
      <c r="BA100" s="129">
        <f>'006.1 - Čp 378, byt č. 2'!F34</f>
        <v>0</v>
      </c>
      <c r="BB100" s="129">
        <f>'006.1 - Čp 378, byt č. 2'!F35</f>
        <v>0</v>
      </c>
      <c r="BC100" s="129">
        <f>'006.1 - Čp 378, byt č. 2'!F36</f>
        <v>0</v>
      </c>
      <c r="BD100" s="131">
        <f>'006.1 - Čp 378, byt č. 2'!F37</f>
        <v>0</v>
      </c>
      <c r="BE100" s="7"/>
      <c r="BT100" s="132" t="s">
        <v>81</v>
      </c>
      <c r="BV100" s="132" t="s">
        <v>75</v>
      </c>
      <c r="BW100" s="132" t="s">
        <v>98</v>
      </c>
      <c r="BX100" s="132" t="s">
        <v>5</v>
      </c>
      <c r="CL100" s="132" t="s">
        <v>1</v>
      </c>
      <c r="CM100" s="132" t="s">
        <v>83</v>
      </c>
    </row>
    <row r="101" s="7" customFormat="1" ht="16.5" customHeight="1">
      <c r="A101" s="120" t="s">
        <v>77</v>
      </c>
      <c r="B101" s="121"/>
      <c r="C101" s="122"/>
      <c r="D101" s="123" t="s">
        <v>99</v>
      </c>
      <c r="E101" s="123"/>
      <c r="F101" s="123"/>
      <c r="G101" s="123"/>
      <c r="H101" s="123"/>
      <c r="I101" s="124"/>
      <c r="J101" s="123" t="s">
        <v>100</v>
      </c>
      <c r="K101" s="123"/>
      <c r="L101" s="123"/>
      <c r="M101" s="123"/>
      <c r="N101" s="123"/>
      <c r="O101" s="123"/>
      <c r="P101" s="123"/>
      <c r="Q101" s="123"/>
      <c r="R101" s="123"/>
      <c r="S101" s="123"/>
      <c r="T101" s="123"/>
      <c r="U101" s="123"/>
      <c r="V101" s="123"/>
      <c r="W101" s="123"/>
      <c r="X101" s="123"/>
      <c r="Y101" s="123"/>
      <c r="Z101" s="123"/>
      <c r="AA101" s="123"/>
      <c r="AB101" s="123"/>
      <c r="AC101" s="123"/>
      <c r="AD101" s="123"/>
      <c r="AE101" s="123"/>
      <c r="AF101" s="123"/>
      <c r="AG101" s="125">
        <f>'007.1 - Čp 379, byt č. 1'!J30</f>
        <v>0</v>
      </c>
      <c r="AH101" s="124"/>
      <c r="AI101" s="124"/>
      <c r="AJ101" s="124"/>
      <c r="AK101" s="124"/>
      <c r="AL101" s="124"/>
      <c r="AM101" s="124"/>
      <c r="AN101" s="125">
        <f>SUM(AG101,AT101)</f>
        <v>0</v>
      </c>
      <c r="AO101" s="124"/>
      <c r="AP101" s="124"/>
      <c r="AQ101" s="126" t="s">
        <v>80</v>
      </c>
      <c r="AR101" s="127"/>
      <c r="AS101" s="128">
        <v>0</v>
      </c>
      <c r="AT101" s="129">
        <f>ROUND(SUM(AV101:AW101),2)</f>
        <v>0</v>
      </c>
      <c r="AU101" s="130">
        <f>'007.1 - Čp 379, byt č. 1'!P138</f>
        <v>0</v>
      </c>
      <c r="AV101" s="129">
        <f>'007.1 - Čp 379, byt č. 1'!J33</f>
        <v>0</v>
      </c>
      <c r="AW101" s="129">
        <f>'007.1 - Čp 379, byt č. 1'!J34</f>
        <v>0</v>
      </c>
      <c r="AX101" s="129">
        <f>'007.1 - Čp 379, byt č. 1'!J35</f>
        <v>0</v>
      </c>
      <c r="AY101" s="129">
        <f>'007.1 - Čp 379, byt č. 1'!J36</f>
        <v>0</v>
      </c>
      <c r="AZ101" s="129">
        <f>'007.1 - Čp 379, byt č. 1'!F33</f>
        <v>0</v>
      </c>
      <c r="BA101" s="129">
        <f>'007.1 - Čp 379, byt č. 1'!F34</f>
        <v>0</v>
      </c>
      <c r="BB101" s="129">
        <f>'007.1 - Čp 379, byt č. 1'!F35</f>
        <v>0</v>
      </c>
      <c r="BC101" s="129">
        <f>'007.1 - Čp 379, byt č. 1'!F36</f>
        <v>0</v>
      </c>
      <c r="BD101" s="131">
        <f>'007.1 - Čp 379, byt č. 1'!F37</f>
        <v>0</v>
      </c>
      <c r="BE101" s="7"/>
      <c r="BT101" s="132" t="s">
        <v>81</v>
      </c>
      <c r="BV101" s="132" t="s">
        <v>75</v>
      </c>
      <c r="BW101" s="132" t="s">
        <v>101</v>
      </c>
      <c r="BX101" s="132" t="s">
        <v>5</v>
      </c>
      <c r="CL101" s="132" t="s">
        <v>1</v>
      </c>
      <c r="CM101" s="132" t="s">
        <v>83</v>
      </c>
    </row>
    <row r="102" s="7" customFormat="1" ht="16.5" customHeight="1">
      <c r="A102" s="120" t="s">
        <v>77</v>
      </c>
      <c r="B102" s="121"/>
      <c r="C102" s="122"/>
      <c r="D102" s="123" t="s">
        <v>102</v>
      </c>
      <c r="E102" s="123"/>
      <c r="F102" s="123"/>
      <c r="G102" s="123"/>
      <c r="H102" s="123"/>
      <c r="I102" s="124"/>
      <c r="J102" s="123" t="s">
        <v>103</v>
      </c>
      <c r="K102" s="123"/>
      <c r="L102" s="123"/>
      <c r="M102" s="123"/>
      <c r="N102" s="123"/>
      <c r="O102" s="123"/>
      <c r="P102" s="123"/>
      <c r="Q102" s="123"/>
      <c r="R102" s="123"/>
      <c r="S102" s="123"/>
      <c r="T102" s="123"/>
      <c r="U102" s="123"/>
      <c r="V102" s="123"/>
      <c r="W102" s="123"/>
      <c r="X102" s="123"/>
      <c r="Y102" s="123"/>
      <c r="Z102" s="123"/>
      <c r="AA102" s="123"/>
      <c r="AB102" s="123"/>
      <c r="AC102" s="123"/>
      <c r="AD102" s="123"/>
      <c r="AE102" s="123"/>
      <c r="AF102" s="123"/>
      <c r="AG102" s="125">
        <f>'008.1 - Čp 379, byt č. 2'!J30</f>
        <v>0</v>
      </c>
      <c r="AH102" s="124"/>
      <c r="AI102" s="124"/>
      <c r="AJ102" s="124"/>
      <c r="AK102" s="124"/>
      <c r="AL102" s="124"/>
      <c r="AM102" s="124"/>
      <c r="AN102" s="125">
        <f>SUM(AG102,AT102)</f>
        <v>0</v>
      </c>
      <c r="AO102" s="124"/>
      <c r="AP102" s="124"/>
      <c r="AQ102" s="126" t="s">
        <v>80</v>
      </c>
      <c r="AR102" s="127"/>
      <c r="AS102" s="128">
        <v>0</v>
      </c>
      <c r="AT102" s="129">
        <f>ROUND(SUM(AV102:AW102),2)</f>
        <v>0</v>
      </c>
      <c r="AU102" s="130">
        <f>'008.1 - Čp 379, byt č. 2'!P131</f>
        <v>0</v>
      </c>
      <c r="AV102" s="129">
        <f>'008.1 - Čp 379, byt č. 2'!J33</f>
        <v>0</v>
      </c>
      <c r="AW102" s="129">
        <f>'008.1 - Čp 379, byt č. 2'!J34</f>
        <v>0</v>
      </c>
      <c r="AX102" s="129">
        <f>'008.1 - Čp 379, byt č. 2'!J35</f>
        <v>0</v>
      </c>
      <c r="AY102" s="129">
        <f>'008.1 - Čp 379, byt č. 2'!J36</f>
        <v>0</v>
      </c>
      <c r="AZ102" s="129">
        <f>'008.1 - Čp 379, byt č. 2'!F33</f>
        <v>0</v>
      </c>
      <c r="BA102" s="129">
        <f>'008.1 - Čp 379, byt č. 2'!F34</f>
        <v>0</v>
      </c>
      <c r="BB102" s="129">
        <f>'008.1 - Čp 379, byt č. 2'!F35</f>
        <v>0</v>
      </c>
      <c r="BC102" s="129">
        <f>'008.1 - Čp 379, byt č. 2'!F36</f>
        <v>0</v>
      </c>
      <c r="BD102" s="131">
        <f>'008.1 - Čp 379, byt č. 2'!F37</f>
        <v>0</v>
      </c>
      <c r="BE102" s="7"/>
      <c r="BT102" s="132" t="s">
        <v>81</v>
      </c>
      <c r="BV102" s="132" t="s">
        <v>75</v>
      </c>
      <c r="BW102" s="132" t="s">
        <v>104</v>
      </c>
      <c r="BX102" s="132" t="s">
        <v>5</v>
      </c>
      <c r="CL102" s="132" t="s">
        <v>1</v>
      </c>
      <c r="CM102" s="132" t="s">
        <v>83</v>
      </c>
    </row>
    <row r="103" s="7" customFormat="1" ht="16.5" customHeight="1">
      <c r="A103" s="120" t="s">
        <v>77</v>
      </c>
      <c r="B103" s="121"/>
      <c r="C103" s="122"/>
      <c r="D103" s="123" t="s">
        <v>105</v>
      </c>
      <c r="E103" s="123"/>
      <c r="F103" s="123"/>
      <c r="G103" s="123"/>
      <c r="H103" s="123"/>
      <c r="I103" s="124"/>
      <c r="J103" s="123" t="s">
        <v>106</v>
      </c>
      <c r="K103" s="123"/>
      <c r="L103" s="123"/>
      <c r="M103" s="123"/>
      <c r="N103" s="123"/>
      <c r="O103" s="123"/>
      <c r="P103" s="123"/>
      <c r="Q103" s="123"/>
      <c r="R103" s="123"/>
      <c r="S103" s="123"/>
      <c r="T103" s="123"/>
      <c r="U103" s="123"/>
      <c r="V103" s="123"/>
      <c r="W103" s="123"/>
      <c r="X103" s="123"/>
      <c r="Y103" s="123"/>
      <c r="Z103" s="123"/>
      <c r="AA103" s="123"/>
      <c r="AB103" s="123"/>
      <c r="AC103" s="123"/>
      <c r="AD103" s="123"/>
      <c r="AE103" s="123"/>
      <c r="AF103" s="123"/>
      <c r="AG103" s="125">
        <f>'009 - Ostatní a vedlejší ...'!J30</f>
        <v>0</v>
      </c>
      <c r="AH103" s="124"/>
      <c r="AI103" s="124"/>
      <c r="AJ103" s="124"/>
      <c r="AK103" s="124"/>
      <c r="AL103" s="124"/>
      <c r="AM103" s="124"/>
      <c r="AN103" s="125">
        <f>SUM(AG103,AT103)</f>
        <v>0</v>
      </c>
      <c r="AO103" s="124"/>
      <c r="AP103" s="124"/>
      <c r="AQ103" s="126" t="s">
        <v>80</v>
      </c>
      <c r="AR103" s="127"/>
      <c r="AS103" s="133">
        <v>0</v>
      </c>
      <c r="AT103" s="134">
        <f>ROUND(SUM(AV103:AW103),2)</f>
        <v>0</v>
      </c>
      <c r="AU103" s="135">
        <f>'009 - Ostatní a vedlejší ...'!P120</f>
        <v>0</v>
      </c>
      <c r="AV103" s="134">
        <f>'009 - Ostatní a vedlejší ...'!J33</f>
        <v>0</v>
      </c>
      <c r="AW103" s="134">
        <f>'009 - Ostatní a vedlejší ...'!J34</f>
        <v>0</v>
      </c>
      <c r="AX103" s="134">
        <f>'009 - Ostatní a vedlejší ...'!J35</f>
        <v>0</v>
      </c>
      <c r="AY103" s="134">
        <f>'009 - Ostatní a vedlejší ...'!J36</f>
        <v>0</v>
      </c>
      <c r="AZ103" s="134">
        <f>'009 - Ostatní a vedlejší ...'!F33</f>
        <v>0</v>
      </c>
      <c r="BA103" s="134">
        <f>'009 - Ostatní a vedlejší ...'!F34</f>
        <v>0</v>
      </c>
      <c r="BB103" s="134">
        <f>'009 - Ostatní a vedlejší ...'!F35</f>
        <v>0</v>
      </c>
      <c r="BC103" s="134">
        <f>'009 - Ostatní a vedlejší ...'!F36</f>
        <v>0</v>
      </c>
      <c r="BD103" s="136">
        <f>'009 - Ostatní a vedlejší ...'!F37</f>
        <v>0</v>
      </c>
      <c r="BE103" s="7"/>
      <c r="BT103" s="132" t="s">
        <v>81</v>
      </c>
      <c r="BV103" s="132" t="s">
        <v>75</v>
      </c>
      <c r="BW103" s="132" t="s">
        <v>107</v>
      </c>
      <c r="BX103" s="132" t="s">
        <v>5</v>
      </c>
      <c r="CL103" s="132" t="s">
        <v>1</v>
      </c>
      <c r="CM103" s="132" t="s">
        <v>83</v>
      </c>
    </row>
    <row r="104" s="2" customFormat="1" ht="30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41"/>
      <c r="M104" s="41"/>
      <c r="N104" s="41"/>
      <c r="O104" s="41"/>
      <c r="P104" s="41"/>
      <c r="Q104" s="41"/>
      <c r="R104" s="41"/>
      <c r="S104" s="41"/>
      <c r="T104" s="41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F104" s="41"/>
      <c r="AG104" s="41"/>
      <c r="AH104" s="41"/>
      <c r="AI104" s="41"/>
      <c r="AJ104" s="41"/>
      <c r="AK104" s="41"/>
      <c r="AL104" s="41"/>
      <c r="AM104" s="41"/>
      <c r="AN104" s="41"/>
      <c r="AO104" s="41"/>
      <c r="AP104" s="41"/>
      <c r="AQ104" s="41"/>
      <c r="AR104" s="45"/>
      <c r="AS104" s="39"/>
      <c r="AT104" s="39"/>
      <c r="AU104" s="39"/>
      <c r="AV104" s="39"/>
      <c r="AW104" s="39"/>
      <c r="AX104" s="39"/>
      <c r="AY104" s="39"/>
      <c r="AZ104" s="39"/>
      <c r="BA104" s="39"/>
      <c r="BB104" s="39"/>
      <c r="BC104" s="39"/>
      <c r="BD104" s="39"/>
      <c r="B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8"/>
      <c r="M105" s="68"/>
      <c r="N105" s="68"/>
      <c r="O105" s="68"/>
      <c r="P105" s="68"/>
      <c r="Q105" s="68"/>
      <c r="R105" s="68"/>
      <c r="S105" s="68"/>
      <c r="T105" s="68"/>
      <c r="U105" s="68"/>
      <c r="V105" s="68"/>
      <c r="W105" s="68"/>
      <c r="X105" s="68"/>
      <c r="Y105" s="68"/>
      <c r="Z105" s="68"/>
      <c r="AA105" s="68"/>
      <c r="AB105" s="68"/>
      <c r="AC105" s="68"/>
      <c r="AD105" s="68"/>
      <c r="AE105" s="68"/>
      <c r="AF105" s="68"/>
      <c r="AG105" s="68"/>
      <c r="AH105" s="68"/>
      <c r="AI105" s="68"/>
      <c r="AJ105" s="68"/>
      <c r="AK105" s="68"/>
      <c r="AL105" s="68"/>
      <c r="AM105" s="68"/>
      <c r="AN105" s="68"/>
      <c r="AO105" s="68"/>
      <c r="AP105" s="68"/>
      <c r="AQ105" s="68"/>
      <c r="AR105" s="45"/>
      <c r="AS105" s="39"/>
      <c r="AT105" s="39"/>
      <c r="AU105" s="39"/>
      <c r="AV105" s="39"/>
      <c r="AW105" s="39"/>
      <c r="AX105" s="39"/>
      <c r="AY105" s="39"/>
      <c r="AZ105" s="39"/>
      <c r="BA105" s="39"/>
      <c r="BB105" s="39"/>
      <c r="BC105" s="39"/>
      <c r="BD105" s="39"/>
      <c r="BE105" s="39"/>
    </row>
  </sheetData>
  <sheetProtection sheet="1" formatColumns="0" formatRows="0" objects="1" scenarios="1" spinCount="100000" saltValue="IgkoVWvdSAFO3jWqMC5IpzUuvhtP0st72WGi3rLbD5b3mydsmbNxMqEmXhx0ElR/aRZPhQ1GizChxY6QGBZn3g==" hashValue="B67jVt88wnnrD2pHmxd3acOrp9V8hdWff2YwRqBm2iQgUp6OFr7nCrXjsk6j8TSk70dIGPWRMnCSdGF+3P3D0g==" algorithmName="SHA-512" password="CC35"/>
  <mergeCells count="74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102:AP102"/>
    <mergeCell ref="AG102:AM102"/>
    <mergeCell ref="D102:H102"/>
    <mergeCell ref="J102:AF102"/>
    <mergeCell ref="AN103:AP103"/>
    <mergeCell ref="AG103:AM103"/>
    <mergeCell ref="D103:H103"/>
    <mergeCell ref="J103:AF103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001.1 - Čp 375, byt č. 1'!C2" display="/"/>
    <hyperlink ref="A96" location="'002.1 - Čp 375, byt č. 2'!C2" display="/"/>
    <hyperlink ref="A97" location="'003.1 - Čp 376, byt č. 1'!C2" display="/"/>
    <hyperlink ref="A98" location="'004.1 - Čp 376, byt č. 2'!C2" display="/"/>
    <hyperlink ref="A99" location="'005.1 - Čp 378, byt č. 1'!C2" display="/"/>
    <hyperlink ref="A100" location="'006.1 - Čp 378, byt č. 2'!C2" display="/"/>
    <hyperlink ref="A101" location="'007.1 - Čp 379, byt č. 1'!C2" display="/"/>
    <hyperlink ref="A102" location="'008.1 - Čp 379, byt č. 2'!C2" display="/"/>
    <hyperlink ref="A103" location="'009 - Ostatní a vedlejš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107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83</v>
      </c>
    </row>
    <row r="4" s="1" customFormat="1" ht="24.96" customHeight="1">
      <c r="B4" s="21"/>
      <c r="D4" s="139" t="s">
        <v>108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Oprava bytů po povodni, Červená kolonie Bohumín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109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586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587</v>
      </c>
      <c r="G12" s="39"/>
      <c r="H12" s="39"/>
      <c r="I12" s="141" t="s">
        <v>22</v>
      </c>
      <c r="J12" s="145" t="str">
        <f>'Rekapitulace stavby'!AN8</f>
        <v>25. 11. 2024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588</v>
      </c>
      <c r="F15" s="39"/>
      <c r="G15" s="39"/>
      <c r="H15" s="39"/>
      <c r="I15" s="141" t="s">
        <v>26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27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29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113</v>
      </c>
      <c r="F21" s="39"/>
      <c r="G21" s="39"/>
      <c r="H21" s="39"/>
      <c r="I21" s="141" t="s">
        <v>26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31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114</v>
      </c>
      <c r="F24" s="39"/>
      <c r="G24" s="39"/>
      <c r="H24" s="39"/>
      <c r="I24" s="141" t="s">
        <v>26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33</v>
      </c>
      <c r="E30" s="39"/>
      <c r="F30" s="39"/>
      <c r="G30" s="39"/>
      <c r="H30" s="39"/>
      <c r="I30" s="39"/>
      <c r="J30" s="152">
        <f>ROUND(J120,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35</v>
      </c>
      <c r="G32" s="39"/>
      <c r="H32" s="39"/>
      <c r="I32" s="153" t="s">
        <v>34</v>
      </c>
      <c r="J32" s="153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37</v>
      </c>
      <c r="E33" s="141" t="s">
        <v>38</v>
      </c>
      <c r="F33" s="155">
        <f>ROUND((SUM(BE120:BE132)),  2)</f>
        <v>0</v>
      </c>
      <c r="G33" s="39"/>
      <c r="H33" s="39"/>
      <c r="I33" s="156">
        <v>0.21</v>
      </c>
      <c r="J33" s="155">
        <f>ROUND(((SUM(BE120:BE132))*I33),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39</v>
      </c>
      <c r="F34" s="155">
        <f>ROUND((SUM(BF120:BF132)),  2)</f>
        <v>0</v>
      </c>
      <c r="G34" s="39"/>
      <c r="H34" s="39"/>
      <c r="I34" s="156">
        <v>0.12</v>
      </c>
      <c r="J34" s="155">
        <f>ROUND(((SUM(BF120:BF132))*I34),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40</v>
      </c>
      <c r="F35" s="155">
        <f>ROUND((SUM(BG120:BG132)),  2)</f>
        <v>0</v>
      </c>
      <c r="G35" s="39"/>
      <c r="H35" s="39"/>
      <c r="I35" s="156">
        <v>0.21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41</v>
      </c>
      <c r="F36" s="155">
        <f>ROUND((SUM(BH120:BH132)),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42</v>
      </c>
      <c r="F37" s="155">
        <f>ROUND((SUM(BI120:BI132)),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Oprava bytů po povodni, Červená kolonie Bohumín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109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 xml:space="preserve">009 - Ostatní a vedlejší náklady 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Ostrava</v>
      </c>
      <c r="G89" s="41"/>
      <c r="H89" s="41"/>
      <c r="I89" s="33" t="s">
        <v>22</v>
      </c>
      <c r="J89" s="80" t="str">
        <f>IF(J12="","",J12)</f>
        <v>25. 11. 2024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Moravskoslezský kraj </v>
      </c>
      <c r="G91" s="41"/>
      <c r="H91" s="41"/>
      <c r="I91" s="33" t="s">
        <v>29</v>
      </c>
      <c r="J91" s="37" t="str">
        <f>E21</f>
        <v>ATRIS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>Barbora Kyšková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116</v>
      </c>
      <c r="D94" s="177"/>
      <c r="E94" s="177"/>
      <c r="F94" s="177"/>
      <c r="G94" s="177"/>
      <c r="H94" s="177"/>
      <c r="I94" s="177"/>
      <c r="J94" s="178" t="s">
        <v>117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118</v>
      </c>
      <c r="D96" s="41"/>
      <c r="E96" s="41"/>
      <c r="F96" s="41"/>
      <c r="G96" s="41"/>
      <c r="H96" s="41"/>
      <c r="I96" s="41"/>
      <c r="J96" s="111">
        <f>J120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119</v>
      </c>
    </row>
    <row r="97" s="9" customFormat="1" ht="24.96" customHeight="1">
      <c r="A97" s="9"/>
      <c r="B97" s="180"/>
      <c r="C97" s="181"/>
      <c r="D97" s="182" t="s">
        <v>589</v>
      </c>
      <c r="E97" s="183"/>
      <c r="F97" s="183"/>
      <c r="G97" s="183"/>
      <c r="H97" s="183"/>
      <c r="I97" s="183"/>
      <c r="J97" s="184">
        <f>J121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590</v>
      </c>
      <c r="E98" s="189"/>
      <c r="F98" s="189"/>
      <c r="G98" s="189"/>
      <c r="H98" s="189"/>
      <c r="I98" s="189"/>
      <c r="J98" s="190">
        <f>J122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0"/>
      <c r="C99" s="181"/>
      <c r="D99" s="182" t="s">
        <v>591</v>
      </c>
      <c r="E99" s="183"/>
      <c r="F99" s="183"/>
      <c r="G99" s="183"/>
      <c r="H99" s="183"/>
      <c r="I99" s="183"/>
      <c r="J99" s="184">
        <f>J123</f>
        <v>0</v>
      </c>
      <c r="K99" s="181"/>
      <c r="L99" s="18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0"/>
      <c r="C100" s="181"/>
      <c r="D100" s="182" t="s">
        <v>592</v>
      </c>
      <c r="E100" s="183"/>
      <c r="F100" s="183"/>
      <c r="G100" s="183"/>
      <c r="H100" s="183"/>
      <c r="I100" s="183"/>
      <c r="J100" s="184">
        <f>J130</f>
        <v>0</v>
      </c>
      <c r="K100" s="181"/>
      <c r="L100" s="18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6" s="2" customFormat="1" ht="6.96" customHeight="1">
      <c r="A106" s="39"/>
      <c r="B106" s="69"/>
      <c r="C106" s="70"/>
      <c r="D106" s="70"/>
      <c r="E106" s="70"/>
      <c r="F106" s="70"/>
      <c r="G106" s="70"/>
      <c r="H106" s="70"/>
      <c r="I106" s="70"/>
      <c r="J106" s="70"/>
      <c r="K106" s="70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4.96" customHeight="1">
      <c r="A107" s="39"/>
      <c r="B107" s="40"/>
      <c r="C107" s="24" t="s">
        <v>135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16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175" t="str">
        <f>E7</f>
        <v>Oprava bytů po povodni, Červená kolonie Bohumín</v>
      </c>
      <c r="F110" s="33"/>
      <c r="G110" s="33"/>
      <c r="H110" s="33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109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77" t="str">
        <f>E9</f>
        <v xml:space="preserve">009 - Ostatní a vedlejší náklady </v>
      </c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20</v>
      </c>
      <c r="D114" s="41"/>
      <c r="E114" s="41"/>
      <c r="F114" s="28" t="str">
        <f>F12</f>
        <v>Ostrava</v>
      </c>
      <c r="G114" s="41"/>
      <c r="H114" s="41"/>
      <c r="I114" s="33" t="s">
        <v>22</v>
      </c>
      <c r="J114" s="80" t="str">
        <f>IF(J12="","",J12)</f>
        <v>25. 11. 2024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24</v>
      </c>
      <c r="D116" s="41"/>
      <c r="E116" s="41"/>
      <c r="F116" s="28" t="str">
        <f>E15</f>
        <v xml:space="preserve">Moravskoslezský kraj </v>
      </c>
      <c r="G116" s="41"/>
      <c r="H116" s="41"/>
      <c r="I116" s="33" t="s">
        <v>29</v>
      </c>
      <c r="J116" s="37" t="str">
        <f>E21</f>
        <v>ATRIS s.r.o.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27</v>
      </c>
      <c r="D117" s="41"/>
      <c r="E117" s="41"/>
      <c r="F117" s="28" t="str">
        <f>IF(E18="","",E18)</f>
        <v>Vyplň údaj</v>
      </c>
      <c r="G117" s="41"/>
      <c r="H117" s="41"/>
      <c r="I117" s="33" t="s">
        <v>31</v>
      </c>
      <c r="J117" s="37" t="str">
        <f>E24</f>
        <v>Barbora Kyšková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0.32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11" customFormat="1" ht="29.28" customHeight="1">
      <c r="A119" s="192"/>
      <c r="B119" s="193"/>
      <c r="C119" s="194" t="s">
        <v>136</v>
      </c>
      <c r="D119" s="195" t="s">
        <v>58</v>
      </c>
      <c r="E119" s="195" t="s">
        <v>54</v>
      </c>
      <c r="F119" s="195" t="s">
        <v>55</v>
      </c>
      <c r="G119" s="195" t="s">
        <v>137</v>
      </c>
      <c r="H119" s="195" t="s">
        <v>138</v>
      </c>
      <c r="I119" s="195" t="s">
        <v>139</v>
      </c>
      <c r="J119" s="195" t="s">
        <v>117</v>
      </c>
      <c r="K119" s="196" t="s">
        <v>140</v>
      </c>
      <c r="L119" s="197"/>
      <c r="M119" s="101" t="s">
        <v>1</v>
      </c>
      <c r="N119" s="102" t="s">
        <v>37</v>
      </c>
      <c r="O119" s="102" t="s">
        <v>141</v>
      </c>
      <c r="P119" s="102" t="s">
        <v>142</v>
      </c>
      <c r="Q119" s="102" t="s">
        <v>143</v>
      </c>
      <c r="R119" s="102" t="s">
        <v>144</v>
      </c>
      <c r="S119" s="102" t="s">
        <v>145</v>
      </c>
      <c r="T119" s="103" t="s">
        <v>146</v>
      </c>
      <c r="U119" s="192"/>
      <c r="V119" s="192"/>
      <c r="W119" s="192"/>
      <c r="X119" s="192"/>
      <c r="Y119" s="192"/>
      <c r="Z119" s="192"/>
      <c r="AA119" s="192"/>
      <c r="AB119" s="192"/>
      <c r="AC119" s="192"/>
      <c r="AD119" s="192"/>
      <c r="AE119" s="192"/>
    </row>
    <row r="120" s="2" customFormat="1" ht="22.8" customHeight="1">
      <c r="A120" s="39"/>
      <c r="B120" s="40"/>
      <c r="C120" s="108" t="s">
        <v>147</v>
      </c>
      <c r="D120" s="41"/>
      <c r="E120" s="41"/>
      <c r="F120" s="41"/>
      <c r="G120" s="41"/>
      <c r="H120" s="41"/>
      <c r="I120" s="41"/>
      <c r="J120" s="198">
        <f>BK120</f>
        <v>0</v>
      </c>
      <c r="K120" s="41"/>
      <c r="L120" s="45"/>
      <c r="M120" s="104"/>
      <c r="N120" s="199"/>
      <c r="O120" s="105"/>
      <c r="P120" s="200">
        <f>P121+P123+P130</f>
        <v>0</v>
      </c>
      <c r="Q120" s="105"/>
      <c r="R120" s="200">
        <f>R121+R123+R130</f>
        <v>0</v>
      </c>
      <c r="S120" s="105"/>
      <c r="T120" s="201">
        <f>T121+T123+T130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72</v>
      </c>
      <c r="AU120" s="18" t="s">
        <v>119</v>
      </c>
      <c r="BK120" s="202">
        <f>BK121+BK123+BK130</f>
        <v>0</v>
      </c>
    </row>
    <row r="121" s="12" customFormat="1" ht="25.92" customHeight="1">
      <c r="A121" s="12"/>
      <c r="B121" s="203"/>
      <c r="C121" s="204"/>
      <c r="D121" s="205" t="s">
        <v>72</v>
      </c>
      <c r="E121" s="206" t="s">
        <v>527</v>
      </c>
      <c r="F121" s="206" t="s">
        <v>527</v>
      </c>
      <c r="G121" s="204"/>
      <c r="H121" s="204"/>
      <c r="I121" s="207"/>
      <c r="J121" s="208">
        <f>BK121</f>
        <v>0</v>
      </c>
      <c r="K121" s="204"/>
      <c r="L121" s="209"/>
      <c r="M121" s="210"/>
      <c r="N121" s="211"/>
      <c r="O121" s="211"/>
      <c r="P121" s="212">
        <f>P122</f>
        <v>0</v>
      </c>
      <c r="Q121" s="211"/>
      <c r="R121" s="212">
        <f>R122</f>
        <v>0</v>
      </c>
      <c r="S121" s="211"/>
      <c r="T121" s="213">
        <f>T122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189</v>
      </c>
      <c r="AT121" s="215" t="s">
        <v>72</v>
      </c>
      <c r="AU121" s="215" t="s">
        <v>73</v>
      </c>
      <c r="AY121" s="214" t="s">
        <v>150</v>
      </c>
      <c r="BK121" s="216">
        <f>BK122</f>
        <v>0</v>
      </c>
    </row>
    <row r="122" s="12" customFormat="1" ht="22.8" customHeight="1">
      <c r="A122" s="12"/>
      <c r="B122" s="203"/>
      <c r="C122" s="204"/>
      <c r="D122" s="205" t="s">
        <v>72</v>
      </c>
      <c r="E122" s="217" t="s">
        <v>593</v>
      </c>
      <c r="F122" s="217" t="s">
        <v>594</v>
      </c>
      <c r="G122" s="204"/>
      <c r="H122" s="204"/>
      <c r="I122" s="207"/>
      <c r="J122" s="218">
        <f>BK122</f>
        <v>0</v>
      </c>
      <c r="K122" s="204"/>
      <c r="L122" s="209"/>
      <c r="M122" s="210"/>
      <c r="N122" s="211"/>
      <c r="O122" s="211"/>
      <c r="P122" s="212">
        <v>0</v>
      </c>
      <c r="Q122" s="211"/>
      <c r="R122" s="212">
        <v>0</v>
      </c>
      <c r="S122" s="211"/>
      <c r="T122" s="213"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189</v>
      </c>
      <c r="AT122" s="215" t="s">
        <v>72</v>
      </c>
      <c r="AU122" s="215" t="s">
        <v>81</v>
      </c>
      <c r="AY122" s="214" t="s">
        <v>150</v>
      </c>
      <c r="BK122" s="216">
        <v>0</v>
      </c>
    </row>
    <row r="123" s="12" customFormat="1" ht="25.92" customHeight="1">
      <c r="A123" s="12"/>
      <c r="B123" s="203"/>
      <c r="C123" s="204"/>
      <c r="D123" s="205" t="s">
        <v>72</v>
      </c>
      <c r="E123" s="206" t="s">
        <v>595</v>
      </c>
      <c r="F123" s="206" t="s">
        <v>596</v>
      </c>
      <c r="G123" s="204"/>
      <c r="H123" s="204"/>
      <c r="I123" s="207"/>
      <c r="J123" s="208">
        <f>BK123</f>
        <v>0</v>
      </c>
      <c r="K123" s="204"/>
      <c r="L123" s="209"/>
      <c r="M123" s="210"/>
      <c r="N123" s="211"/>
      <c r="O123" s="211"/>
      <c r="P123" s="212">
        <f>SUM(P124:P129)</f>
        <v>0</v>
      </c>
      <c r="Q123" s="211"/>
      <c r="R123" s="212">
        <f>SUM(R124:R129)</f>
        <v>0</v>
      </c>
      <c r="S123" s="211"/>
      <c r="T123" s="213">
        <f>SUM(T124:T129)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189</v>
      </c>
      <c r="AT123" s="215" t="s">
        <v>72</v>
      </c>
      <c r="AU123" s="215" t="s">
        <v>73</v>
      </c>
      <c r="AY123" s="214" t="s">
        <v>150</v>
      </c>
      <c r="BK123" s="216">
        <f>SUM(BK124:BK129)</f>
        <v>0</v>
      </c>
    </row>
    <row r="124" s="2" customFormat="1" ht="24.15" customHeight="1">
      <c r="A124" s="39"/>
      <c r="B124" s="40"/>
      <c r="C124" s="219" t="s">
        <v>81</v>
      </c>
      <c r="D124" s="219" t="s">
        <v>153</v>
      </c>
      <c r="E124" s="220" t="s">
        <v>597</v>
      </c>
      <c r="F124" s="221" t="s">
        <v>598</v>
      </c>
      <c r="G124" s="222" t="s">
        <v>274</v>
      </c>
      <c r="H124" s="223">
        <v>1</v>
      </c>
      <c r="I124" s="224"/>
      <c r="J124" s="225">
        <f>ROUND(I124*H124,2)</f>
        <v>0</v>
      </c>
      <c r="K124" s="221" t="s">
        <v>1</v>
      </c>
      <c r="L124" s="45"/>
      <c r="M124" s="226" t="s">
        <v>1</v>
      </c>
      <c r="N124" s="227" t="s">
        <v>38</v>
      </c>
      <c r="O124" s="92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0" t="s">
        <v>534</v>
      </c>
      <c r="AT124" s="230" t="s">
        <v>153</v>
      </c>
      <c r="AU124" s="230" t="s">
        <v>81</v>
      </c>
      <c r="AY124" s="18" t="s">
        <v>150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8" t="s">
        <v>81</v>
      </c>
      <c r="BK124" s="231">
        <f>ROUND(I124*H124,2)</f>
        <v>0</v>
      </c>
      <c r="BL124" s="18" t="s">
        <v>534</v>
      </c>
      <c r="BM124" s="230" t="s">
        <v>599</v>
      </c>
    </row>
    <row r="125" s="2" customFormat="1">
      <c r="A125" s="39"/>
      <c r="B125" s="40"/>
      <c r="C125" s="41"/>
      <c r="D125" s="234" t="s">
        <v>260</v>
      </c>
      <c r="E125" s="41"/>
      <c r="F125" s="277" t="s">
        <v>600</v>
      </c>
      <c r="G125" s="41"/>
      <c r="H125" s="41"/>
      <c r="I125" s="278"/>
      <c r="J125" s="41"/>
      <c r="K125" s="41"/>
      <c r="L125" s="45"/>
      <c r="M125" s="279"/>
      <c r="N125" s="280"/>
      <c r="O125" s="92"/>
      <c r="P125" s="92"/>
      <c r="Q125" s="92"/>
      <c r="R125" s="92"/>
      <c r="S125" s="92"/>
      <c r="T125" s="93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260</v>
      </c>
      <c r="AU125" s="18" t="s">
        <v>81</v>
      </c>
    </row>
    <row r="126" s="2" customFormat="1" ht="16.5" customHeight="1">
      <c r="A126" s="39"/>
      <c r="B126" s="40"/>
      <c r="C126" s="219" t="s">
        <v>83</v>
      </c>
      <c r="D126" s="219" t="s">
        <v>153</v>
      </c>
      <c r="E126" s="220" t="s">
        <v>601</v>
      </c>
      <c r="F126" s="221" t="s">
        <v>602</v>
      </c>
      <c r="G126" s="222" t="s">
        <v>274</v>
      </c>
      <c r="H126" s="223">
        <v>1</v>
      </c>
      <c r="I126" s="224"/>
      <c r="J126" s="225">
        <f>ROUND(I126*H126,2)</f>
        <v>0</v>
      </c>
      <c r="K126" s="221" t="s">
        <v>1</v>
      </c>
      <c r="L126" s="45"/>
      <c r="M126" s="226" t="s">
        <v>1</v>
      </c>
      <c r="N126" s="227" t="s">
        <v>38</v>
      </c>
      <c r="O126" s="92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534</v>
      </c>
      <c r="AT126" s="230" t="s">
        <v>153</v>
      </c>
      <c r="AU126" s="230" t="s">
        <v>81</v>
      </c>
      <c r="AY126" s="18" t="s">
        <v>150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81</v>
      </c>
      <c r="BK126" s="231">
        <f>ROUND(I126*H126,2)</f>
        <v>0</v>
      </c>
      <c r="BL126" s="18" t="s">
        <v>534</v>
      </c>
      <c r="BM126" s="230" t="s">
        <v>603</v>
      </c>
    </row>
    <row r="127" s="2" customFormat="1">
      <c r="A127" s="39"/>
      <c r="B127" s="40"/>
      <c r="C127" s="41"/>
      <c r="D127" s="234" t="s">
        <v>260</v>
      </c>
      <c r="E127" s="41"/>
      <c r="F127" s="277" t="s">
        <v>600</v>
      </c>
      <c r="G127" s="41"/>
      <c r="H127" s="41"/>
      <c r="I127" s="278"/>
      <c r="J127" s="41"/>
      <c r="K127" s="41"/>
      <c r="L127" s="45"/>
      <c r="M127" s="279"/>
      <c r="N127" s="280"/>
      <c r="O127" s="92"/>
      <c r="P127" s="92"/>
      <c r="Q127" s="92"/>
      <c r="R127" s="92"/>
      <c r="S127" s="92"/>
      <c r="T127" s="93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260</v>
      </c>
      <c r="AU127" s="18" t="s">
        <v>81</v>
      </c>
    </row>
    <row r="128" s="2" customFormat="1" ht="16.5" customHeight="1">
      <c r="A128" s="39"/>
      <c r="B128" s="40"/>
      <c r="C128" s="219" t="s">
        <v>172</v>
      </c>
      <c r="D128" s="219" t="s">
        <v>153</v>
      </c>
      <c r="E128" s="220" t="s">
        <v>604</v>
      </c>
      <c r="F128" s="221" t="s">
        <v>605</v>
      </c>
      <c r="G128" s="222" t="s">
        <v>274</v>
      </c>
      <c r="H128" s="223">
        <v>1</v>
      </c>
      <c r="I128" s="224"/>
      <c r="J128" s="225">
        <f>ROUND(I128*H128,2)</f>
        <v>0</v>
      </c>
      <c r="K128" s="221" t="s">
        <v>1</v>
      </c>
      <c r="L128" s="45"/>
      <c r="M128" s="226" t="s">
        <v>1</v>
      </c>
      <c r="N128" s="227" t="s">
        <v>38</v>
      </c>
      <c r="O128" s="92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157</v>
      </c>
      <c r="AT128" s="230" t="s">
        <v>153</v>
      </c>
      <c r="AU128" s="230" t="s">
        <v>81</v>
      </c>
      <c r="AY128" s="18" t="s">
        <v>150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81</v>
      </c>
      <c r="BK128" s="231">
        <f>ROUND(I128*H128,2)</f>
        <v>0</v>
      </c>
      <c r="BL128" s="18" t="s">
        <v>157</v>
      </c>
      <c r="BM128" s="230" t="s">
        <v>606</v>
      </c>
    </row>
    <row r="129" s="2" customFormat="1">
      <c r="A129" s="39"/>
      <c r="B129" s="40"/>
      <c r="C129" s="41"/>
      <c r="D129" s="234" t="s">
        <v>260</v>
      </c>
      <c r="E129" s="41"/>
      <c r="F129" s="277" t="s">
        <v>607</v>
      </c>
      <c r="G129" s="41"/>
      <c r="H129" s="41"/>
      <c r="I129" s="278"/>
      <c r="J129" s="41"/>
      <c r="K129" s="41"/>
      <c r="L129" s="45"/>
      <c r="M129" s="279"/>
      <c r="N129" s="280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260</v>
      </c>
      <c r="AU129" s="18" t="s">
        <v>81</v>
      </c>
    </row>
    <row r="130" s="12" customFormat="1" ht="25.92" customHeight="1">
      <c r="A130" s="12"/>
      <c r="B130" s="203"/>
      <c r="C130" s="204"/>
      <c r="D130" s="205" t="s">
        <v>72</v>
      </c>
      <c r="E130" s="206" t="s">
        <v>608</v>
      </c>
      <c r="F130" s="206" t="s">
        <v>609</v>
      </c>
      <c r="G130" s="204"/>
      <c r="H130" s="204"/>
      <c r="I130" s="207"/>
      <c r="J130" s="208">
        <f>BK130</f>
        <v>0</v>
      </c>
      <c r="K130" s="204"/>
      <c r="L130" s="209"/>
      <c r="M130" s="210"/>
      <c r="N130" s="211"/>
      <c r="O130" s="211"/>
      <c r="P130" s="212">
        <f>SUM(P131:P132)</f>
        <v>0</v>
      </c>
      <c r="Q130" s="211"/>
      <c r="R130" s="212">
        <f>SUM(R131:R132)</f>
        <v>0</v>
      </c>
      <c r="S130" s="211"/>
      <c r="T130" s="213">
        <f>SUM(T131:T132)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4" t="s">
        <v>189</v>
      </c>
      <c r="AT130" s="215" t="s">
        <v>72</v>
      </c>
      <c r="AU130" s="215" t="s">
        <v>73</v>
      </c>
      <c r="AY130" s="214" t="s">
        <v>150</v>
      </c>
      <c r="BK130" s="216">
        <f>SUM(BK131:BK132)</f>
        <v>0</v>
      </c>
    </row>
    <row r="131" s="2" customFormat="1" ht="16.5" customHeight="1">
      <c r="A131" s="39"/>
      <c r="B131" s="40"/>
      <c r="C131" s="219" t="s">
        <v>157</v>
      </c>
      <c r="D131" s="219" t="s">
        <v>153</v>
      </c>
      <c r="E131" s="220" t="s">
        <v>610</v>
      </c>
      <c r="F131" s="221" t="s">
        <v>611</v>
      </c>
      <c r="G131" s="222" t="s">
        <v>274</v>
      </c>
      <c r="H131" s="223">
        <v>1</v>
      </c>
      <c r="I131" s="224"/>
      <c r="J131" s="225">
        <f>ROUND(I131*H131,2)</f>
        <v>0</v>
      </c>
      <c r="K131" s="221" t="s">
        <v>1</v>
      </c>
      <c r="L131" s="45"/>
      <c r="M131" s="226" t="s">
        <v>1</v>
      </c>
      <c r="N131" s="227" t="s">
        <v>38</v>
      </c>
      <c r="O131" s="92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534</v>
      </c>
      <c r="AT131" s="230" t="s">
        <v>153</v>
      </c>
      <c r="AU131" s="230" t="s">
        <v>81</v>
      </c>
      <c r="AY131" s="18" t="s">
        <v>150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81</v>
      </c>
      <c r="BK131" s="231">
        <f>ROUND(I131*H131,2)</f>
        <v>0</v>
      </c>
      <c r="BL131" s="18" t="s">
        <v>534</v>
      </c>
      <c r="BM131" s="230" t="s">
        <v>612</v>
      </c>
    </row>
    <row r="132" s="2" customFormat="1">
      <c r="A132" s="39"/>
      <c r="B132" s="40"/>
      <c r="C132" s="41"/>
      <c r="D132" s="234" t="s">
        <v>260</v>
      </c>
      <c r="E132" s="41"/>
      <c r="F132" s="277" t="s">
        <v>613</v>
      </c>
      <c r="G132" s="41"/>
      <c r="H132" s="41"/>
      <c r="I132" s="278"/>
      <c r="J132" s="41"/>
      <c r="K132" s="41"/>
      <c r="L132" s="45"/>
      <c r="M132" s="299"/>
      <c r="N132" s="300"/>
      <c r="O132" s="296"/>
      <c r="P132" s="296"/>
      <c r="Q132" s="296"/>
      <c r="R132" s="296"/>
      <c r="S132" s="296"/>
      <c r="T132" s="301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260</v>
      </c>
      <c r="AU132" s="18" t="s">
        <v>81</v>
      </c>
    </row>
    <row r="133" s="2" customFormat="1" ht="6.96" customHeight="1">
      <c r="A133" s="39"/>
      <c r="B133" s="67"/>
      <c r="C133" s="68"/>
      <c r="D133" s="68"/>
      <c r="E133" s="68"/>
      <c r="F133" s="68"/>
      <c r="G133" s="68"/>
      <c r="H133" s="68"/>
      <c r="I133" s="68"/>
      <c r="J133" s="68"/>
      <c r="K133" s="68"/>
      <c r="L133" s="45"/>
      <c r="M133" s="39"/>
      <c r="O133" s="39"/>
      <c r="P133" s="39"/>
      <c r="Q133" s="39"/>
      <c r="R133" s="39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</sheetData>
  <sheetProtection sheet="1" autoFilter="0" formatColumns="0" formatRows="0" objects="1" scenarios="1" spinCount="100000" saltValue="/qsgetM6zs6RqybKxaEdINrAub6r8IsN1w8phBBtlOymgbT0I9WOE/5NU7qbYA0CH87yLZ7SXOyP9dzAyrn2wA==" hashValue="NQApDNLFZMewsDo3DB+3zxqmLOOJRw2aWrGYwMn1nw/E/4pgvyS2TDjpZlMs2y4Qj8/9PSH8X9aaLqOyQ+j36w==" algorithmName="SHA-512" password="CC35"/>
  <autoFilter ref="C119:K132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83</v>
      </c>
    </row>
    <row r="4" s="1" customFormat="1" ht="24.96" customHeight="1">
      <c r="B4" s="21"/>
      <c r="D4" s="139" t="s">
        <v>108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Oprava bytů po povodni, Červená kolonie Bohumín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109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110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111</v>
      </c>
      <c r="G12" s="39"/>
      <c r="H12" s="39"/>
      <c r="I12" s="141" t="s">
        <v>22</v>
      </c>
      <c r="J12" s="145" t="str">
        <f>'Rekapitulace stavby'!AN8</f>
        <v>25. 11. 2024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112</v>
      </c>
      <c r="F15" s="39"/>
      <c r="G15" s="39"/>
      <c r="H15" s="39"/>
      <c r="I15" s="141" t="s">
        <v>26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27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29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113</v>
      </c>
      <c r="F21" s="39"/>
      <c r="G21" s="39"/>
      <c r="H21" s="39"/>
      <c r="I21" s="141" t="s">
        <v>26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31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114</v>
      </c>
      <c r="F24" s="39"/>
      <c r="G24" s="39"/>
      <c r="H24" s="39"/>
      <c r="I24" s="141" t="s">
        <v>26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33</v>
      </c>
      <c r="E30" s="39"/>
      <c r="F30" s="39"/>
      <c r="G30" s="39"/>
      <c r="H30" s="39"/>
      <c r="I30" s="39"/>
      <c r="J30" s="152">
        <f>ROUND(J131,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35</v>
      </c>
      <c r="G32" s="39"/>
      <c r="H32" s="39"/>
      <c r="I32" s="153" t="s">
        <v>34</v>
      </c>
      <c r="J32" s="153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37</v>
      </c>
      <c r="E33" s="141" t="s">
        <v>38</v>
      </c>
      <c r="F33" s="155">
        <f>ROUND((SUM(BE131:BE269)),  2)</f>
        <v>0</v>
      </c>
      <c r="G33" s="39"/>
      <c r="H33" s="39"/>
      <c r="I33" s="156">
        <v>0.21</v>
      </c>
      <c r="J33" s="155">
        <f>ROUND(((SUM(BE131:BE269))*I33),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39</v>
      </c>
      <c r="F34" s="155">
        <f>ROUND((SUM(BF131:BF269)),  2)</f>
        <v>0</v>
      </c>
      <c r="G34" s="39"/>
      <c r="H34" s="39"/>
      <c r="I34" s="156">
        <v>0.12</v>
      </c>
      <c r="J34" s="155">
        <f>ROUND(((SUM(BF131:BF269))*I34),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40</v>
      </c>
      <c r="F35" s="155">
        <f>ROUND((SUM(BG131:BG269)),  2)</f>
        <v>0</v>
      </c>
      <c r="G35" s="39"/>
      <c r="H35" s="39"/>
      <c r="I35" s="156">
        <v>0.21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41</v>
      </c>
      <c r="F36" s="155">
        <f>ROUND((SUM(BH131:BH269)),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42</v>
      </c>
      <c r="F37" s="155">
        <f>ROUND((SUM(BI131:BI269)),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Oprava bytů po povodni, Červená kolonie Bohumín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109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001.1 - Čp 375, byt č. 1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Bohumín</v>
      </c>
      <c r="G89" s="41"/>
      <c r="H89" s="41"/>
      <c r="I89" s="33" t="s">
        <v>22</v>
      </c>
      <c r="J89" s="80" t="str">
        <f>IF(J12="","",J12)</f>
        <v>25. 11. 2024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Bohumín</v>
      </c>
      <c r="G91" s="41"/>
      <c r="H91" s="41"/>
      <c r="I91" s="33" t="s">
        <v>29</v>
      </c>
      <c r="J91" s="37" t="str">
        <f>E21</f>
        <v>ATRIS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>Barbora Kyšková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116</v>
      </c>
      <c r="D94" s="177"/>
      <c r="E94" s="177"/>
      <c r="F94" s="177"/>
      <c r="G94" s="177"/>
      <c r="H94" s="177"/>
      <c r="I94" s="177"/>
      <c r="J94" s="178" t="s">
        <v>117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118</v>
      </c>
      <c r="D96" s="41"/>
      <c r="E96" s="41"/>
      <c r="F96" s="41"/>
      <c r="G96" s="41"/>
      <c r="H96" s="41"/>
      <c r="I96" s="41"/>
      <c r="J96" s="111">
        <f>J131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119</v>
      </c>
    </row>
    <row r="97" s="9" customFormat="1" ht="24.96" customHeight="1">
      <c r="A97" s="9"/>
      <c r="B97" s="180"/>
      <c r="C97" s="181"/>
      <c r="D97" s="182" t="s">
        <v>120</v>
      </c>
      <c r="E97" s="183"/>
      <c r="F97" s="183"/>
      <c r="G97" s="183"/>
      <c r="H97" s="183"/>
      <c r="I97" s="183"/>
      <c r="J97" s="184">
        <f>J132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121</v>
      </c>
      <c r="E98" s="189"/>
      <c r="F98" s="189"/>
      <c r="G98" s="189"/>
      <c r="H98" s="189"/>
      <c r="I98" s="189"/>
      <c r="J98" s="190">
        <f>J133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122</v>
      </c>
      <c r="E99" s="189"/>
      <c r="F99" s="189"/>
      <c r="G99" s="189"/>
      <c r="H99" s="189"/>
      <c r="I99" s="189"/>
      <c r="J99" s="190">
        <f>J135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123</v>
      </c>
      <c r="E100" s="189"/>
      <c r="F100" s="189"/>
      <c r="G100" s="189"/>
      <c r="H100" s="189"/>
      <c r="I100" s="189"/>
      <c r="J100" s="190">
        <f>J152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124</v>
      </c>
      <c r="E101" s="189"/>
      <c r="F101" s="189"/>
      <c r="G101" s="189"/>
      <c r="H101" s="189"/>
      <c r="I101" s="189"/>
      <c r="J101" s="190">
        <f>J165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125</v>
      </c>
      <c r="E102" s="189"/>
      <c r="F102" s="189"/>
      <c r="G102" s="189"/>
      <c r="H102" s="189"/>
      <c r="I102" s="189"/>
      <c r="J102" s="190">
        <f>J171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0"/>
      <c r="C103" s="181"/>
      <c r="D103" s="182" t="s">
        <v>126</v>
      </c>
      <c r="E103" s="183"/>
      <c r="F103" s="183"/>
      <c r="G103" s="183"/>
      <c r="H103" s="183"/>
      <c r="I103" s="183"/>
      <c r="J103" s="184">
        <f>J173</f>
        <v>0</v>
      </c>
      <c r="K103" s="181"/>
      <c r="L103" s="18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6"/>
      <c r="C104" s="187"/>
      <c r="D104" s="188" t="s">
        <v>127</v>
      </c>
      <c r="E104" s="189"/>
      <c r="F104" s="189"/>
      <c r="G104" s="189"/>
      <c r="H104" s="189"/>
      <c r="I104" s="189"/>
      <c r="J104" s="190">
        <f>J174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128</v>
      </c>
      <c r="E105" s="189"/>
      <c r="F105" s="189"/>
      <c r="G105" s="189"/>
      <c r="H105" s="189"/>
      <c r="I105" s="189"/>
      <c r="J105" s="190">
        <f>J178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129</v>
      </c>
      <c r="E106" s="189"/>
      <c r="F106" s="189"/>
      <c r="G106" s="189"/>
      <c r="H106" s="189"/>
      <c r="I106" s="189"/>
      <c r="J106" s="190">
        <f>J204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130</v>
      </c>
      <c r="E107" s="189"/>
      <c r="F107" s="189"/>
      <c r="G107" s="189"/>
      <c r="H107" s="189"/>
      <c r="I107" s="189"/>
      <c r="J107" s="190">
        <f>J221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6"/>
      <c r="C108" s="187"/>
      <c r="D108" s="188" t="s">
        <v>131</v>
      </c>
      <c r="E108" s="189"/>
      <c r="F108" s="189"/>
      <c r="G108" s="189"/>
      <c r="H108" s="189"/>
      <c r="I108" s="189"/>
      <c r="J108" s="190">
        <f>J238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6"/>
      <c r="C109" s="187"/>
      <c r="D109" s="188" t="s">
        <v>132</v>
      </c>
      <c r="E109" s="189"/>
      <c r="F109" s="189"/>
      <c r="G109" s="189"/>
      <c r="H109" s="189"/>
      <c r="I109" s="189"/>
      <c r="J109" s="190">
        <f>J240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9" customFormat="1" ht="24.96" customHeight="1">
      <c r="A110" s="9"/>
      <c r="B110" s="180"/>
      <c r="C110" s="181"/>
      <c r="D110" s="182" t="s">
        <v>133</v>
      </c>
      <c r="E110" s="183"/>
      <c r="F110" s="183"/>
      <c r="G110" s="183"/>
      <c r="H110" s="183"/>
      <c r="I110" s="183"/>
      <c r="J110" s="184">
        <f>J266</f>
        <v>0</v>
      </c>
      <c r="K110" s="181"/>
      <c r="L110" s="185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10" customFormat="1" ht="19.92" customHeight="1">
      <c r="A111" s="10"/>
      <c r="B111" s="186"/>
      <c r="C111" s="187"/>
      <c r="D111" s="188" t="s">
        <v>134</v>
      </c>
      <c r="E111" s="189"/>
      <c r="F111" s="189"/>
      <c r="G111" s="189"/>
      <c r="H111" s="189"/>
      <c r="I111" s="189"/>
      <c r="J111" s="190">
        <f>J267</f>
        <v>0</v>
      </c>
      <c r="K111" s="187"/>
      <c r="L111" s="19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2" customFormat="1" ht="21.84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67"/>
      <c r="C113" s="68"/>
      <c r="D113" s="68"/>
      <c r="E113" s="68"/>
      <c r="F113" s="68"/>
      <c r="G113" s="68"/>
      <c r="H113" s="68"/>
      <c r="I113" s="68"/>
      <c r="J113" s="68"/>
      <c r="K113" s="68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7" s="2" customFormat="1" ht="6.96" customHeight="1">
      <c r="A117" s="39"/>
      <c r="B117" s="69"/>
      <c r="C117" s="70"/>
      <c r="D117" s="70"/>
      <c r="E117" s="70"/>
      <c r="F117" s="70"/>
      <c r="G117" s="70"/>
      <c r="H117" s="70"/>
      <c r="I117" s="70"/>
      <c r="J117" s="70"/>
      <c r="K117" s="70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24.96" customHeight="1">
      <c r="A118" s="39"/>
      <c r="B118" s="40"/>
      <c r="C118" s="24" t="s">
        <v>135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16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6.5" customHeight="1">
      <c r="A121" s="39"/>
      <c r="B121" s="40"/>
      <c r="C121" s="41"/>
      <c r="D121" s="41"/>
      <c r="E121" s="175" t="str">
        <f>E7</f>
        <v>Oprava bytů po povodni, Červená kolonie Bohumín</v>
      </c>
      <c r="F121" s="33"/>
      <c r="G121" s="33"/>
      <c r="H121" s="33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109</v>
      </c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6.5" customHeight="1">
      <c r="A123" s="39"/>
      <c r="B123" s="40"/>
      <c r="C123" s="41"/>
      <c r="D123" s="41"/>
      <c r="E123" s="77" t="str">
        <f>E9</f>
        <v>001.1 - Čp 375, byt č. 1</v>
      </c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2" customHeight="1">
      <c r="A125" s="39"/>
      <c r="B125" s="40"/>
      <c r="C125" s="33" t="s">
        <v>20</v>
      </c>
      <c r="D125" s="41"/>
      <c r="E125" s="41"/>
      <c r="F125" s="28" t="str">
        <f>F12</f>
        <v>Bohumín</v>
      </c>
      <c r="G125" s="41"/>
      <c r="H125" s="41"/>
      <c r="I125" s="33" t="s">
        <v>22</v>
      </c>
      <c r="J125" s="80" t="str">
        <f>IF(J12="","",J12)</f>
        <v>25. 11. 2024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5.15" customHeight="1">
      <c r="A127" s="39"/>
      <c r="B127" s="40"/>
      <c r="C127" s="33" t="s">
        <v>24</v>
      </c>
      <c r="D127" s="41"/>
      <c r="E127" s="41"/>
      <c r="F127" s="28" t="str">
        <f>E15</f>
        <v>Město Bohumín</v>
      </c>
      <c r="G127" s="41"/>
      <c r="H127" s="41"/>
      <c r="I127" s="33" t="s">
        <v>29</v>
      </c>
      <c r="J127" s="37" t="str">
        <f>E21</f>
        <v>ATRIS s.r.o.</v>
      </c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5.15" customHeight="1">
      <c r="A128" s="39"/>
      <c r="B128" s="40"/>
      <c r="C128" s="33" t="s">
        <v>27</v>
      </c>
      <c r="D128" s="41"/>
      <c r="E128" s="41"/>
      <c r="F128" s="28" t="str">
        <f>IF(E18="","",E18)</f>
        <v>Vyplň údaj</v>
      </c>
      <c r="G128" s="41"/>
      <c r="H128" s="41"/>
      <c r="I128" s="33" t="s">
        <v>31</v>
      </c>
      <c r="J128" s="37" t="str">
        <f>E24</f>
        <v>Barbora Kyšková</v>
      </c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0.32" customHeigh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11" customFormat="1" ht="29.28" customHeight="1">
      <c r="A130" s="192"/>
      <c r="B130" s="193"/>
      <c r="C130" s="194" t="s">
        <v>136</v>
      </c>
      <c r="D130" s="195" t="s">
        <v>58</v>
      </c>
      <c r="E130" s="195" t="s">
        <v>54</v>
      </c>
      <c r="F130" s="195" t="s">
        <v>55</v>
      </c>
      <c r="G130" s="195" t="s">
        <v>137</v>
      </c>
      <c r="H130" s="195" t="s">
        <v>138</v>
      </c>
      <c r="I130" s="195" t="s">
        <v>139</v>
      </c>
      <c r="J130" s="195" t="s">
        <v>117</v>
      </c>
      <c r="K130" s="196" t="s">
        <v>140</v>
      </c>
      <c r="L130" s="197"/>
      <c r="M130" s="101" t="s">
        <v>1</v>
      </c>
      <c r="N130" s="102" t="s">
        <v>37</v>
      </c>
      <c r="O130" s="102" t="s">
        <v>141</v>
      </c>
      <c r="P130" s="102" t="s">
        <v>142</v>
      </c>
      <c r="Q130" s="102" t="s">
        <v>143</v>
      </c>
      <c r="R130" s="102" t="s">
        <v>144</v>
      </c>
      <c r="S130" s="102" t="s">
        <v>145</v>
      </c>
      <c r="T130" s="103" t="s">
        <v>146</v>
      </c>
      <c r="U130" s="192"/>
      <c r="V130" s="192"/>
      <c r="W130" s="192"/>
      <c r="X130" s="192"/>
      <c r="Y130" s="192"/>
      <c r="Z130" s="192"/>
      <c r="AA130" s="192"/>
      <c r="AB130" s="192"/>
      <c r="AC130" s="192"/>
      <c r="AD130" s="192"/>
      <c r="AE130" s="192"/>
    </row>
    <row r="131" s="2" customFormat="1" ht="22.8" customHeight="1">
      <c r="A131" s="39"/>
      <c r="B131" s="40"/>
      <c r="C131" s="108" t="s">
        <v>147</v>
      </c>
      <c r="D131" s="41"/>
      <c r="E131" s="41"/>
      <c r="F131" s="41"/>
      <c r="G131" s="41"/>
      <c r="H131" s="41"/>
      <c r="I131" s="41"/>
      <c r="J131" s="198">
        <f>BK131</f>
        <v>0</v>
      </c>
      <c r="K131" s="41"/>
      <c r="L131" s="45"/>
      <c r="M131" s="104"/>
      <c r="N131" s="199"/>
      <c r="O131" s="105"/>
      <c r="P131" s="200">
        <f>P132+P173+P266</f>
        <v>0</v>
      </c>
      <c r="Q131" s="105"/>
      <c r="R131" s="200">
        <f>R132+R173+R266</f>
        <v>2.0652232</v>
      </c>
      <c r="S131" s="105"/>
      <c r="T131" s="201">
        <f>T132+T173+T266</f>
        <v>0.84243700000000016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72</v>
      </c>
      <c r="AU131" s="18" t="s">
        <v>119</v>
      </c>
      <c r="BK131" s="202">
        <f>BK132+BK173+BK266</f>
        <v>0</v>
      </c>
    </row>
    <row r="132" s="12" customFormat="1" ht="25.92" customHeight="1">
      <c r="A132" s="12"/>
      <c r="B132" s="203"/>
      <c r="C132" s="204"/>
      <c r="D132" s="205" t="s">
        <v>72</v>
      </c>
      <c r="E132" s="206" t="s">
        <v>148</v>
      </c>
      <c r="F132" s="206" t="s">
        <v>149</v>
      </c>
      <c r="G132" s="204"/>
      <c r="H132" s="204"/>
      <c r="I132" s="207"/>
      <c r="J132" s="208">
        <f>BK132</f>
        <v>0</v>
      </c>
      <c r="K132" s="204"/>
      <c r="L132" s="209"/>
      <c r="M132" s="210"/>
      <c r="N132" s="211"/>
      <c r="O132" s="211"/>
      <c r="P132" s="212">
        <f>P133+P135+P152+P165+P171</f>
        <v>0</v>
      </c>
      <c r="Q132" s="211"/>
      <c r="R132" s="212">
        <f>R133+R135+R152+R165+R171</f>
        <v>1.3899210000000002</v>
      </c>
      <c r="S132" s="211"/>
      <c r="T132" s="213">
        <f>T133+T135+T152+T165+T171</f>
        <v>0.77043700000000016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4" t="s">
        <v>81</v>
      </c>
      <c r="AT132" s="215" t="s">
        <v>72</v>
      </c>
      <c r="AU132" s="215" t="s">
        <v>73</v>
      </c>
      <c r="AY132" s="214" t="s">
        <v>150</v>
      </c>
      <c r="BK132" s="216">
        <f>BK133+BK135+BK152+BK165+BK171</f>
        <v>0</v>
      </c>
    </row>
    <row r="133" s="12" customFormat="1" ht="22.8" customHeight="1">
      <c r="A133" s="12"/>
      <c r="B133" s="203"/>
      <c r="C133" s="204"/>
      <c r="D133" s="205" t="s">
        <v>72</v>
      </c>
      <c r="E133" s="217" t="s">
        <v>151</v>
      </c>
      <c r="F133" s="217" t="s">
        <v>152</v>
      </c>
      <c r="G133" s="204"/>
      <c r="H133" s="204"/>
      <c r="I133" s="207"/>
      <c r="J133" s="218">
        <f>BK133</f>
        <v>0</v>
      </c>
      <c r="K133" s="204"/>
      <c r="L133" s="209"/>
      <c r="M133" s="210"/>
      <c r="N133" s="211"/>
      <c r="O133" s="211"/>
      <c r="P133" s="212">
        <f>P134</f>
        <v>0</v>
      </c>
      <c r="Q133" s="211"/>
      <c r="R133" s="212">
        <f>R134</f>
        <v>0</v>
      </c>
      <c r="S133" s="211"/>
      <c r="T133" s="213">
        <f>T134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4" t="s">
        <v>81</v>
      </c>
      <c r="AT133" s="215" t="s">
        <v>72</v>
      </c>
      <c r="AU133" s="215" t="s">
        <v>81</v>
      </c>
      <c r="AY133" s="214" t="s">
        <v>150</v>
      </c>
      <c r="BK133" s="216">
        <f>BK134</f>
        <v>0</v>
      </c>
    </row>
    <row r="134" s="2" customFormat="1" ht="16.5" customHeight="1">
      <c r="A134" s="39"/>
      <c r="B134" s="40"/>
      <c r="C134" s="219" t="s">
        <v>81</v>
      </c>
      <c r="D134" s="219" t="s">
        <v>153</v>
      </c>
      <c r="E134" s="220" t="s">
        <v>154</v>
      </c>
      <c r="F134" s="221" t="s">
        <v>155</v>
      </c>
      <c r="G134" s="222" t="s">
        <v>156</v>
      </c>
      <c r="H134" s="223">
        <v>10</v>
      </c>
      <c r="I134" s="224"/>
      <c r="J134" s="225">
        <f>ROUND(I134*H134,2)</f>
        <v>0</v>
      </c>
      <c r="K134" s="221" t="s">
        <v>1</v>
      </c>
      <c r="L134" s="45"/>
      <c r="M134" s="226" t="s">
        <v>1</v>
      </c>
      <c r="N134" s="227" t="s">
        <v>38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157</v>
      </c>
      <c r="AT134" s="230" t="s">
        <v>153</v>
      </c>
      <c r="AU134" s="230" t="s">
        <v>83</v>
      </c>
      <c r="AY134" s="18" t="s">
        <v>150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81</v>
      </c>
      <c r="BK134" s="231">
        <f>ROUND(I134*H134,2)</f>
        <v>0</v>
      </c>
      <c r="BL134" s="18" t="s">
        <v>157</v>
      </c>
      <c r="BM134" s="230" t="s">
        <v>158</v>
      </c>
    </row>
    <row r="135" s="12" customFormat="1" ht="22.8" customHeight="1">
      <c r="A135" s="12"/>
      <c r="B135" s="203"/>
      <c r="C135" s="204"/>
      <c r="D135" s="205" t="s">
        <v>72</v>
      </c>
      <c r="E135" s="217" t="s">
        <v>159</v>
      </c>
      <c r="F135" s="217" t="s">
        <v>160</v>
      </c>
      <c r="G135" s="204"/>
      <c r="H135" s="204"/>
      <c r="I135" s="207"/>
      <c r="J135" s="218">
        <f>BK135</f>
        <v>0</v>
      </c>
      <c r="K135" s="204"/>
      <c r="L135" s="209"/>
      <c r="M135" s="210"/>
      <c r="N135" s="211"/>
      <c r="O135" s="211"/>
      <c r="P135" s="212">
        <f>SUM(P136:P151)</f>
        <v>0</v>
      </c>
      <c r="Q135" s="211"/>
      <c r="R135" s="212">
        <f>SUM(R136:R151)</f>
        <v>1.384721</v>
      </c>
      <c r="S135" s="211"/>
      <c r="T135" s="213">
        <f>SUM(T136:T151)</f>
        <v>0.001437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4" t="s">
        <v>81</v>
      </c>
      <c r="AT135" s="215" t="s">
        <v>72</v>
      </c>
      <c r="AU135" s="215" t="s">
        <v>81</v>
      </c>
      <c r="AY135" s="214" t="s">
        <v>150</v>
      </c>
      <c r="BK135" s="216">
        <f>SUM(BK136:BK151)</f>
        <v>0</v>
      </c>
    </row>
    <row r="136" s="2" customFormat="1" ht="24.15" customHeight="1">
      <c r="A136" s="39"/>
      <c r="B136" s="40"/>
      <c r="C136" s="219" t="s">
        <v>83</v>
      </c>
      <c r="D136" s="219" t="s">
        <v>153</v>
      </c>
      <c r="E136" s="220" t="s">
        <v>161</v>
      </c>
      <c r="F136" s="221" t="s">
        <v>162</v>
      </c>
      <c r="G136" s="222" t="s">
        <v>163</v>
      </c>
      <c r="H136" s="223">
        <v>76.9</v>
      </c>
      <c r="I136" s="224"/>
      <c r="J136" s="225">
        <f>ROUND(I136*H136,2)</f>
        <v>0</v>
      </c>
      <c r="K136" s="221" t="s">
        <v>164</v>
      </c>
      <c r="L136" s="45"/>
      <c r="M136" s="226" t="s">
        <v>1</v>
      </c>
      <c r="N136" s="227" t="s">
        <v>38</v>
      </c>
      <c r="O136" s="92"/>
      <c r="P136" s="228">
        <f>O136*H136</f>
        <v>0</v>
      </c>
      <c r="Q136" s="228">
        <v>0.017000000000000002</v>
      </c>
      <c r="R136" s="228">
        <f>Q136*H136</f>
        <v>1.3073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157</v>
      </c>
      <c r="AT136" s="230" t="s">
        <v>153</v>
      </c>
      <c r="AU136" s="230" t="s">
        <v>83</v>
      </c>
      <c r="AY136" s="18" t="s">
        <v>150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81</v>
      </c>
      <c r="BK136" s="231">
        <f>ROUND(I136*H136,2)</f>
        <v>0</v>
      </c>
      <c r="BL136" s="18" t="s">
        <v>157</v>
      </c>
      <c r="BM136" s="230" t="s">
        <v>165</v>
      </c>
    </row>
    <row r="137" s="13" customFormat="1">
      <c r="A137" s="13"/>
      <c r="B137" s="232"/>
      <c r="C137" s="233"/>
      <c r="D137" s="234" t="s">
        <v>166</v>
      </c>
      <c r="E137" s="235" t="s">
        <v>1</v>
      </c>
      <c r="F137" s="236" t="s">
        <v>167</v>
      </c>
      <c r="G137" s="233"/>
      <c r="H137" s="235" t="s">
        <v>1</v>
      </c>
      <c r="I137" s="237"/>
      <c r="J137" s="233"/>
      <c r="K137" s="233"/>
      <c r="L137" s="238"/>
      <c r="M137" s="239"/>
      <c r="N137" s="240"/>
      <c r="O137" s="240"/>
      <c r="P137" s="240"/>
      <c r="Q137" s="240"/>
      <c r="R137" s="240"/>
      <c r="S137" s="240"/>
      <c r="T137" s="24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2" t="s">
        <v>166</v>
      </c>
      <c r="AU137" s="242" t="s">
        <v>83</v>
      </c>
      <c r="AV137" s="13" t="s">
        <v>81</v>
      </c>
      <c r="AW137" s="13" t="s">
        <v>30</v>
      </c>
      <c r="AX137" s="13" t="s">
        <v>73</v>
      </c>
      <c r="AY137" s="242" t="s">
        <v>150</v>
      </c>
    </row>
    <row r="138" s="14" customFormat="1">
      <c r="A138" s="14"/>
      <c r="B138" s="243"/>
      <c r="C138" s="244"/>
      <c r="D138" s="234" t="s">
        <v>166</v>
      </c>
      <c r="E138" s="245" t="s">
        <v>1</v>
      </c>
      <c r="F138" s="246" t="s">
        <v>168</v>
      </c>
      <c r="G138" s="244"/>
      <c r="H138" s="247">
        <v>9.6</v>
      </c>
      <c r="I138" s="248"/>
      <c r="J138" s="244"/>
      <c r="K138" s="244"/>
      <c r="L138" s="249"/>
      <c r="M138" s="250"/>
      <c r="N138" s="251"/>
      <c r="O138" s="251"/>
      <c r="P138" s="251"/>
      <c r="Q138" s="251"/>
      <c r="R138" s="251"/>
      <c r="S138" s="251"/>
      <c r="T138" s="25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3" t="s">
        <v>166</v>
      </c>
      <c r="AU138" s="253" t="s">
        <v>83</v>
      </c>
      <c r="AV138" s="14" t="s">
        <v>83</v>
      </c>
      <c r="AW138" s="14" t="s">
        <v>30</v>
      </c>
      <c r="AX138" s="14" t="s">
        <v>73</v>
      </c>
      <c r="AY138" s="253" t="s">
        <v>150</v>
      </c>
    </row>
    <row r="139" s="14" customFormat="1">
      <c r="A139" s="14"/>
      <c r="B139" s="243"/>
      <c r="C139" s="244"/>
      <c r="D139" s="234" t="s">
        <v>166</v>
      </c>
      <c r="E139" s="245" t="s">
        <v>1</v>
      </c>
      <c r="F139" s="246" t="s">
        <v>169</v>
      </c>
      <c r="G139" s="244"/>
      <c r="H139" s="247">
        <v>18.7</v>
      </c>
      <c r="I139" s="248"/>
      <c r="J139" s="244"/>
      <c r="K139" s="244"/>
      <c r="L139" s="249"/>
      <c r="M139" s="250"/>
      <c r="N139" s="251"/>
      <c r="O139" s="251"/>
      <c r="P139" s="251"/>
      <c r="Q139" s="251"/>
      <c r="R139" s="251"/>
      <c r="S139" s="251"/>
      <c r="T139" s="252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3" t="s">
        <v>166</v>
      </c>
      <c r="AU139" s="253" t="s">
        <v>83</v>
      </c>
      <c r="AV139" s="14" t="s">
        <v>83</v>
      </c>
      <c r="AW139" s="14" t="s">
        <v>30</v>
      </c>
      <c r="AX139" s="14" t="s">
        <v>73</v>
      </c>
      <c r="AY139" s="253" t="s">
        <v>150</v>
      </c>
    </row>
    <row r="140" s="14" customFormat="1">
      <c r="A140" s="14"/>
      <c r="B140" s="243"/>
      <c r="C140" s="244"/>
      <c r="D140" s="234" t="s">
        <v>166</v>
      </c>
      <c r="E140" s="245" t="s">
        <v>1</v>
      </c>
      <c r="F140" s="246" t="s">
        <v>170</v>
      </c>
      <c r="G140" s="244"/>
      <c r="H140" s="247">
        <v>16.600000000000002</v>
      </c>
      <c r="I140" s="248"/>
      <c r="J140" s="244"/>
      <c r="K140" s="244"/>
      <c r="L140" s="249"/>
      <c r="M140" s="250"/>
      <c r="N140" s="251"/>
      <c r="O140" s="251"/>
      <c r="P140" s="251"/>
      <c r="Q140" s="251"/>
      <c r="R140" s="251"/>
      <c r="S140" s="251"/>
      <c r="T140" s="25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3" t="s">
        <v>166</v>
      </c>
      <c r="AU140" s="253" t="s">
        <v>83</v>
      </c>
      <c r="AV140" s="14" t="s">
        <v>83</v>
      </c>
      <c r="AW140" s="14" t="s">
        <v>30</v>
      </c>
      <c r="AX140" s="14" t="s">
        <v>73</v>
      </c>
      <c r="AY140" s="253" t="s">
        <v>150</v>
      </c>
    </row>
    <row r="141" s="15" customFormat="1">
      <c r="A141" s="15"/>
      <c r="B141" s="254"/>
      <c r="C141" s="255"/>
      <c r="D141" s="234" t="s">
        <v>166</v>
      </c>
      <c r="E141" s="256" t="s">
        <v>1</v>
      </c>
      <c r="F141" s="257" t="s">
        <v>171</v>
      </c>
      <c r="G141" s="255"/>
      <c r="H141" s="258">
        <v>44.9</v>
      </c>
      <c r="I141" s="259"/>
      <c r="J141" s="255"/>
      <c r="K141" s="255"/>
      <c r="L141" s="260"/>
      <c r="M141" s="261"/>
      <c r="N141" s="262"/>
      <c r="O141" s="262"/>
      <c r="P141" s="262"/>
      <c r="Q141" s="262"/>
      <c r="R141" s="262"/>
      <c r="S141" s="262"/>
      <c r="T141" s="263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4" t="s">
        <v>166</v>
      </c>
      <c r="AU141" s="264" t="s">
        <v>83</v>
      </c>
      <c r="AV141" s="15" t="s">
        <v>172</v>
      </c>
      <c r="AW141" s="15" t="s">
        <v>30</v>
      </c>
      <c r="AX141" s="15" t="s">
        <v>73</v>
      </c>
      <c r="AY141" s="264" t="s">
        <v>150</v>
      </c>
    </row>
    <row r="142" s="14" customFormat="1">
      <c r="A142" s="14"/>
      <c r="B142" s="243"/>
      <c r="C142" s="244"/>
      <c r="D142" s="234" t="s">
        <v>166</v>
      </c>
      <c r="E142" s="245" t="s">
        <v>1</v>
      </c>
      <c r="F142" s="246" t="s">
        <v>173</v>
      </c>
      <c r="G142" s="244"/>
      <c r="H142" s="247">
        <v>32</v>
      </c>
      <c r="I142" s="248"/>
      <c r="J142" s="244"/>
      <c r="K142" s="244"/>
      <c r="L142" s="249"/>
      <c r="M142" s="250"/>
      <c r="N142" s="251"/>
      <c r="O142" s="251"/>
      <c r="P142" s="251"/>
      <c r="Q142" s="251"/>
      <c r="R142" s="251"/>
      <c r="S142" s="251"/>
      <c r="T142" s="25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3" t="s">
        <v>166</v>
      </c>
      <c r="AU142" s="253" t="s">
        <v>83</v>
      </c>
      <c r="AV142" s="14" t="s">
        <v>83</v>
      </c>
      <c r="AW142" s="14" t="s">
        <v>30</v>
      </c>
      <c r="AX142" s="14" t="s">
        <v>73</v>
      </c>
      <c r="AY142" s="253" t="s">
        <v>150</v>
      </c>
    </row>
    <row r="143" s="16" customFormat="1">
      <c r="A143" s="16"/>
      <c r="B143" s="265"/>
      <c r="C143" s="266"/>
      <c r="D143" s="234" t="s">
        <v>166</v>
      </c>
      <c r="E143" s="267" t="s">
        <v>1</v>
      </c>
      <c r="F143" s="268" t="s">
        <v>174</v>
      </c>
      <c r="G143" s="266"/>
      <c r="H143" s="269">
        <v>76.9</v>
      </c>
      <c r="I143" s="270"/>
      <c r="J143" s="266"/>
      <c r="K143" s="266"/>
      <c r="L143" s="271"/>
      <c r="M143" s="272"/>
      <c r="N143" s="273"/>
      <c r="O143" s="273"/>
      <c r="P143" s="273"/>
      <c r="Q143" s="273"/>
      <c r="R143" s="273"/>
      <c r="S143" s="273"/>
      <c r="T143" s="274"/>
      <c r="U143" s="16"/>
      <c r="V143" s="16"/>
      <c r="W143" s="16"/>
      <c r="X143" s="16"/>
      <c r="Y143" s="16"/>
      <c r="Z143" s="16"/>
      <c r="AA143" s="16"/>
      <c r="AB143" s="16"/>
      <c r="AC143" s="16"/>
      <c r="AD143" s="16"/>
      <c r="AE143" s="16"/>
      <c r="AT143" s="275" t="s">
        <v>166</v>
      </c>
      <c r="AU143" s="275" t="s">
        <v>83</v>
      </c>
      <c r="AV143" s="16" t="s">
        <v>157</v>
      </c>
      <c r="AW143" s="16" t="s">
        <v>30</v>
      </c>
      <c r="AX143" s="16" t="s">
        <v>81</v>
      </c>
      <c r="AY143" s="275" t="s">
        <v>150</v>
      </c>
    </row>
    <row r="144" s="2" customFormat="1" ht="16.5" customHeight="1">
      <c r="A144" s="39"/>
      <c r="B144" s="40"/>
      <c r="C144" s="219" t="s">
        <v>172</v>
      </c>
      <c r="D144" s="219" t="s">
        <v>153</v>
      </c>
      <c r="E144" s="220" t="s">
        <v>175</v>
      </c>
      <c r="F144" s="221" t="s">
        <v>176</v>
      </c>
      <c r="G144" s="222" t="s">
        <v>163</v>
      </c>
      <c r="H144" s="223">
        <v>23.95</v>
      </c>
      <c r="I144" s="224"/>
      <c r="J144" s="225">
        <f>ROUND(I144*H144,2)</f>
        <v>0</v>
      </c>
      <c r="K144" s="221" t="s">
        <v>177</v>
      </c>
      <c r="L144" s="45"/>
      <c r="M144" s="226" t="s">
        <v>1</v>
      </c>
      <c r="N144" s="227" t="s">
        <v>38</v>
      </c>
      <c r="O144" s="92"/>
      <c r="P144" s="228">
        <f>O144*H144</f>
        <v>0</v>
      </c>
      <c r="Q144" s="228">
        <v>0.00198</v>
      </c>
      <c r="R144" s="228">
        <f>Q144*H144</f>
        <v>0.047421</v>
      </c>
      <c r="S144" s="228">
        <v>6E-05</v>
      </c>
      <c r="T144" s="229">
        <f>S144*H144</f>
        <v>0.001437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157</v>
      </c>
      <c r="AT144" s="230" t="s">
        <v>153</v>
      </c>
      <c r="AU144" s="230" t="s">
        <v>83</v>
      </c>
      <c r="AY144" s="18" t="s">
        <v>150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81</v>
      </c>
      <c r="BK144" s="231">
        <f>ROUND(I144*H144,2)</f>
        <v>0</v>
      </c>
      <c r="BL144" s="18" t="s">
        <v>157</v>
      </c>
      <c r="BM144" s="230" t="s">
        <v>178</v>
      </c>
    </row>
    <row r="145" s="14" customFormat="1">
      <c r="A145" s="14"/>
      <c r="B145" s="243"/>
      <c r="C145" s="244"/>
      <c r="D145" s="234" t="s">
        <v>166</v>
      </c>
      <c r="E145" s="245" t="s">
        <v>1</v>
      </c>
      <c r="F145" s="246" t="s">
        <v>179</v>
      </c>
      <c r="G145" s="244"/>
      <c r="H145" s="247">
        <v>10.44</v>
      </c>
      <c r="I145" s="248"/>
      <c r="J145" s="244"/>
      <c r="K145" s="244"/>
      <c r="L145" s="249"/>
      <c r="M145" s="250"/>
      <c r="N145" s="251"/>
      <c r="O145" s="251"/>
      <c r="P145" s="251"/>
      <c r="Q145" s="251"/>
      <c r="R145" s="251"/>
      <c r="S145" s="251"/>
      <c r="T145" s="252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3" t="s">
        <v>166</v>
      </c>
      <c r="AU145" s="253" t="s">
        <v>83</v>
      </c>
      <c r="AV145" s="14" t="s">
        <v>83</v>
      </c>
      <c r="AW145" s="14" t="s">
        <v>30</v>
      </c>
      <c r="AX145" s="14" t="s">
        <v>73</v>
      </c>
      <c r="AY145" s="253" t="s">
        <v>150</v>
      </c>
    </row>
    <row r="146" s="14" customFormat="1">
      <c r="A146" s="14"/>
      <c r="B146" s="243"/>
      <c r="C146" s="244"/>
      <c r="D146" s="234" t="s">
        <v>166</v>
      </c>
      <c r="E146" s="245" t="s">
        <v>1</v>
      </c>
      <c r="F146" s="246" t="s">
        <v>180</v>
      </c>
      <c r="G146" s="244"/>
      <c r="H146" s="247">
        <v>13.51</v>
      </c>
      <c r="I146" s="248"/>
      <c r="J146" s="244"/>
      <c r="K146" s="244"/>
      <c r="L146" s="249"/>
      <c r="M146" s="250"/>
      <c r="N146" s="251"/>
      <c r="O146" s="251"/>
      <c r="P146" s="251"/>
      <c r="Q146" s="251"/>
      <c r="R146" s="251"/>
      <c r="S146" s="251"/>
      <c r="T146" s="25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3" t="s">
        <v>166</v>
      </c>
      <c r="AU146" s="253" t="s">
        <v>83</v>
      </c>
      <c r="AV146" s="14" t="s">
        <v>83</v>
      </c>
      <c r="AW146" s="14" t="s">
        <v>30</v>
      </c>
      <c r="AX146" s="14" t="s">
        <v>73</v>
      </c>
      <c r="AY146" s="253" t="s">
        <v>150</v>
      </c>
    </row>
    <row r="147" s="16" customFormat="1">
      <c r="A147" s="16"/>
      <c r="B147" s="265"/>
      <c r="C147" s="266"/>
      <c r="D147" s="234" t="s">
        <v>166</v>
      </c>
      <c r="E147" s="267" t="s">
        <v>1</v>
      </c>
      <c r="F147" s="268" t="s">
        <v>174</v>
      </c>
      <c r="G147" s="266"/>
      <c r="H147" s="269">
        <v>23.95</v>
      </c>
      <c r="I147" s="270"/>
      <c r="J147" s="266"/>
      <c r="K147" s="266"/>
      <c r="L147" s="271"/>
      <c r="M147" s="272"/>
      <c r="N147" s="273"/>
      <c r="O147" s="273"/>
      <c r="P147" s="273"/>
      <c r="Q147" s="273"/>
      <c r="R147" s="273"/>
      <c r="S147" s="273"/>
      <c r="T147" s="274"/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T147" s="275" t="s">
        <v>166</v>
      </c>
      <c r="AU147" s="275" t="s">
        <v>83</v>
      </c>
      <c r="AV147" s="16" t="s">
        <v>157</v>
      </c>
      <c r="AW147" s="16" t="s">
        <v>30</v>
      </c>
      <c r="AX147" s="16" t="s">
        <v>81</v>
      </c>
      <c r="AY147" s="275" t="s">
        <v>150</v>
      </c>
    </row>
    <row r="148" s="2" customFormat="1" ht="24.15" customHeight="1">
      <c r="A148" s="39"/>
      <c r="B148" s="40"/>
      <c r="C148" s="219" t="s">
        <v>157</v>
      </c>
      <c r="D148" s="219" t="s">
        <v>153</v>
      </c>
      <c r="E148" s="220" t="s">
        <v>181</v>
      </c>
      <c r="F148" s="221" t="s">
        <v>182</v>
      </c>
      <c r="G148" s="222" t="s">
        <v>183</v>
      </c>
      <c r="H148" s="223">
        <v>20</v>
      </c>
      <c r="I148" s="224"/>
      <c r="J148" s="225">
        <f>ROUND(I148*H148,2)</f>
        <v>0</v>
      </c>
      <c r="K148" s="221" t="s">
        <v>177</v>
      </c>
      <c r="L148" s="45"/>
      <c r="M148" s="226" t="s">
        <v>1</v>
      </c>
      <c r="N148" s="227" t="s">
        <v>38</v>
      </c>
      <c r="O148" s="92"/>
      <c r="P148" s="228">
        <f>O148*H148</f>
        <v>0</v>
      </c>
      <c r="Q148" s="228">
        <v>0.0015</v>
      </c>
      <c r="R148" s="228">
        <f>Q148*H148</f>
        <v>0.03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157</v>
      </c>
      <c r="AT148" s="230" t="s">
        <v>153</v>
      </c>
      <c r="AU148" s="230" t="s">
        <v>83</v>
      </c>
      <c r="AY148" s="18" t="s">
        <v>150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81</v>
      </c>
      <c r="BK148" s="231">
        <f>ROUND(I148*H148,2)</f>
        <v>0</v>
      </c>
      <c r="BL148" s="18" t="s">
        <v>157</v>
      </c>
      <c r="BM148" s="230" t="s">
        <v>184</v>
      </c>
    </row>
    <row r="149" s="14" customFormat="1">
      <c r="A149" s="14"/>
      <c r="B149" s="243"/>
      <c r="C149" s="244"/>
      <c r="D149" s="234" t="s">
        <v>166</v>
      </c>
      <c r="E149" s="245" t="s">
        <v>1</v>
      </c>
      <c r="F149" s="246" t="s">
        <v>185</v>
      </c>
      <c r="G149" s="244"/>
      <c r="H149" s="247">
        <v>10</v>
      </c>
      <c r="I149" s="248"/>
      <c r="J149" s="244"/>
      <c r="K149" s="244"/>
      <c r="L149" s="249"/>
      <c r="M149" s="250"/>
      <c r="N149" s="251"/>
      <c r="O149" s="251"/>
      <c r="P149" s="251"/>
      <c r="Q149" s="251"/>
      <c r="R149" s="251"/>
      <c r="S149" s="251"/>
      <c r="T149" s="25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3" t="s">
        <v>166</v>
      </c>
      <c r="AU149" s="253" t="s">
        <v>83</v>
      </c>
      <c r="AV149" s="14" t="s">
        <v>83</v>
      </c>
      <c r="AW149" s="14" t="s">
        <v>30</v>
      </c>
      <c r="AX149" s="14" t="s">
        <v>73</v>
      </c>
      <c r="AY149" s="253" t="s">
        <v>150</v>
      </c>
    </row>
    <row r="150" s="14" customFormat="1">
      <c r="A150" s="14"/>
      <c r="B150" s="243"/>
      <c r="C150" s="244"/>
      <c r="D150" s="234" t="s">
        <v>166</v>
      </c>
      <c r="E150" s="245" t="s">
        <v>1</v>
      </c>
      <c r="F150" s="246" t="s">
        <v>186</v>
      </c>
      <c r="G150" s="244"/>
      <c r="H150" s="247">
        <v>10</v>
      </c>
      <c r="I150" s="248"/>
      <c r="J150" s="244"/>
      <c r="K150" s="244"/>
      <c r="L150" s="249"/>
      <c r="M150" s="250"/>
      <c r="N150" s="251"/>
      <c r="O150" s="251"/>
      <c r="P150" s="251"/>
      <c r="Q150" s="251"/>
      <c r="R150" s="251"/>
      <c r="S150" s="251"/>
      <c r="T150" s="25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3" t="s">
        <v>166</v>
      </c>
      <c r="AU150" s="253" t="s">
        <v>83</v>
      </c>
      <c r="AV150" s="14" t="s">
        <v>83</v>
      </c>
      <c r="AW150" s="14" t="s">
        <v>30</v>
      </c>
      <c r="AX150" s="14" t="s">
        <v>73</v>
      </c>
      <c r="AY150" s="253" t="s">
        <v>150</v>
      </c>
    </row>
    <row r="151" s="16" customFormat="1">
      <c r="A151" s="16"/>
      <c r="B151" s="265"/>
      <c r="C151" s="266"/>
      <c r="D151" s="234" t="s">
        <v>166</v>
      </c>
      <c r="E151" s="267" t="s">
        <v>1</v>
      </c>
      <c r="F151" s="268" t="s">
        <v>174</v>
      </c>
      <c r="G151" s="266"/>
      <c r="H151" s="269">
        <v>20</v>
      </c>
      <c r="I151" s="270"/>
      <c r="J151" s="266"/>
      <c r="K151" s="266"/>
      <c r="L151" s="271"/>
      <c r="M151" s="272"/>
      <c r="N151" s="273"/>
      <c r="O151" s="273"/>
      <c r="P151" s="273"/>
      <c r="Q151" s="273"/>
      <c r="R151" s="273"/>
      <c r="S151" s="273"/>
      <c r="T151" s="274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T151" s="275" t="s">
        <v>166</v>
      </c>
      <c r="AU151" s="275" t="s">
        <v>83</v>
      </c>
      <c r="AV151" s="16" t="s">
        <v>157</v>
      </c>
      <c r="AW151" s="16" t="s">
        <v>30</v>
      </c>
      <c r="AX151" s="16" t="s">
        <v>81</v>
      </c>
      <c r="AY151" s="275" t="s">
        <v>150</v>
      </c>
    </row>
    <row r="152" s="12" customFormat="1" ht="22.8" customHeight="1">
      <c r="A152" s="12"/>
      <c r="B152" s="203"/>
      <c r="C152" s="204"/>
      <c r="D152" s="205" t="s">
        <v>72</v>
      </c>
      <c r="E152" s="217" t="s">
        <v>187</v>
      </c>
      <c r="F152" s="217" t="s">
        <v>188</v>
      </c>
      <c r="G152" s="204"/>
      <c r="H152" s="204"/>
      <c r="I152" s="207"/>
      <c r="J152" s="218">
        <f>BK152</f>
        <v>0</v>
      </c>
      <c r="K152" s="204"/>
      <c r="L152" s="209"/>
      <c r="M152" s="210"/>
      <c r="N152" s="211"/>
      <c r="O152" s="211"/>
      <c r="P152" s="212">
        <f>SUM(P153:P164)</f>
        <v>0</v>
      </c>
      <c r="Q152" s="211"/>
      <c r="R152" s="212">
        <f>SUM(R153:R164)</f>
        <v>0.0052000000000000008</v>
      </c>
      <c r="S152" s="211"/>
      <c r="T152" s="213">
        <f>SUM(T153:T164)</f>
        <v>0.76900000000000016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4" t="s">
        <v>81</v>
      </c>
      <c r="AT152" s="215" t="s">
        <v>72</v>
      </c>
      <c r="AU152" s="215" t="s">
        <v>81</v>
      </c>
      <c r="AY152" s="214" t="s">
        <v>150</v>
      </c>
      <c r="BK152" s="216">
        <f>SUM(BK153:BK164)</f>
        <v>0</v>
      </c>
    </row>
    <row r="153" s="2" customFormat="1" ht="24.15" customHeight="1">
      <c r="A153" s="39"/>
      <c r="B153" s="40"/>
      <c r="C153" s="219" t="s">
        <v>189</v>
      </c>
      <c r="D153" s="219" t="s">
        <v>153</v>
      </c>
      <c r="E153" s="220" t="s">
        <v>190</v>
      </c>
      <c r="F153" s="221" t="s">
        <v>191</v>
      </c>
      <c r="G153" s="222" t="s">
        <v>163</v>
      </c>
      <c r="H153" s="223">
        <v>130</v>
      </c>
      <c r="I153" s="224"/>
      <c r="J153" s="225">
        <f>ROUND(I153*H153,2)</f>
        <v>0</v>
      </c>
      <c r="K153" s="221" t="s">
        <v>177</v>
      </c>
      <c r="L153" s="45"/>
      <c r="M153" s="226" t="s">
        <v>1</v>
      </c>
      <c r="N153" s="227" t="s">
        <v>38</v>
      </c>
      <c r="O153" s="92"/>
      <c r="P153" s="228">
        <f>O153*H153</f>
        <v>0</v>
      </c>
      <c r="Q153" s="228">
        <v>4E-05</v>
      </c>
      <c r="R153" s="228">
        <f>Q153*H153</f>
        <v>0.0052000000000000008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157</v>
      </c>
      <c r="AT153" s="230" t="s">
        <v>153</v>
      </c>
      <c r="AU153" s="230" t="s">
        <v>83</v>
      </c>
      <c r="AY153" s="18" t="s">
        <v>150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81</v>
      </c>
      <c r="BK153" s="231">
        <f>ROUND(I153*H153,2)</f>
        <v>0</v>
      </c>
      <c r="BL153" s="18" t="s">
        <v>157</v>
      </c>
      <c r="BM153" s="230" t="s">
        <v>192</v>
      </c>
    </row>
    <row r="154" s="14" customFormat="1">
      <c r="A154" s="14"/>
      <c r="B154" s="243"/>
      <c r="C154" s="244"/>
      <c r="D154" s="234" t="s">
        <v>166</v>
      </c>
      <c r="E154" s="245" t="s">
        <v>1</v>
      </c>
      <c r="F154" s="246" t="s">
        <v>193</v>
      </c>
      <c r="G154" s="244"/>
      <c r="H154" s="247">
        <v>130</v>
      </c>
      <c r="I154" s="248"/>
      <c r="J154" s="244"/>
      <c r="K154" s="244"/>
      <c r="L154" s="249"/>
      <c r="M154" s="250"/>
      <c r="N154" s="251"/>
      <c r="O154" s="251"/>
      <c r="P154" s="251"/>
      <c r="Q154" s="251"/>
      <c r="R154" s="251"/>
      <c r="S154" s="251"/>
      <c r="T154" s="25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3" t="s">
        <v>166</v>
      </c>
      <c r="AU154" s="253" t="s">
        <v>83</v>
      </c>
      <c r="AV154" s="14" t="s">
        <v>83</v>
      </c>
      <c r="AW154" s="14" t="s">
        <v>30</v>
      </c>
      <c r="AX154" s="14" t="s">
        <v>81</v>
      </c>
      <c r="AY154" s="253" t="s">
        <v>150</v>
      </c>
    </row>
    <row r="155" s="2" customFormat="1" ht="37.8" customHeight="1">
      <c r="A155" s="39"/>
      <c r="B155" s="40"/>
      <c r="C155" s="219" t="s">
        <v>159</v>
      </c>
      <c r="D155" s="219" t="s">
        <v>153</v>
      </c>
      <c r="E155" s="220" t="s">
        <v>194</v>
      </c>
      <c r="F155" s="221" t="s">
        <v>195</v>
      </c>
      <c r="G155" s="222" t="s">
        <v>163</v>
      </c>
      <c r="H155" s="223">
        <v>76.9</v>
      </c>
      <c r="I155" s="224"/>
      <c r="J155" s="225">
        <f>ROUND(I155*H155,2)</f>
        <v>0</v>
      </c>
      <c r="K155" s="221" t="s">
        <v>164</v>
      </c>
      <c r="L155" s="45"/>
      <c r="M155" s="226" t="s">
        <v>1</v>
      </c>
      <c r="N155" s="227" t="s">
        <v>38</v>
      </c>
      <c r="O155" s="92"/>
      <c r="P155" s="228">
        <f>O155*H155</f>
        <v>0</v>
      </c>
      <c r="Q155" s="228">
        <v>0</v>
      </c>
      <c r="R155" s="228">
        <f>Q155*H155</f>
        <v>0</v>
      </c>
      <c r="S155" s="228">
        <v>0.01</v>
      </c>
      <c r="T155" s="229">
        <f>S155*H155</f>
        <v>0.76900000000000016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157</v>
      </c>
      <c r="AT155" s="230" t="s">
        <v>153</v>
      </c>
      <c r="AU155" s="230" t="s">
        <v>83</v>
      </c>
      <c r="AY155" s="18" t="s">
        <v>150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81</v>
      </c>
      <c r="BK155" s="231">
        <f>ROUND(I155*H155,2)</f>
        <v>0</v>
      </c>
      <c r="BL155" s="18" t="s">
        <v>157</v>
      </c>
      <c r="BM155" s="230" t="s">
        <v>196</v>
      </c>
    </row>
    <row r="156" s="13" customFormat="1">
      <c r="A156" s="13"/>
      <c r="B156" s="232"/>
      <c r="C156" s="233"/>
      <c r="D156" s="234" t="s">
        <v>166</v>
      </c>
      <c r="E156" s="235" t="s">
        <v>1</v>
      </c>
      <c r="F156" s="236" t="s">
        <v>167</v>
      </c>
      <c r="G156" s="233"/>
      <c r="H156" s="235" t="s">
        <v>1</v>
      </c>
      <c r="I156" s="237"/>
      <c r="J156" s="233"/>
      <c r="K156" s="233"/>
      <c r="L156" s="238"/>
      <c r="M156" s="239"/>
      <c r="N156" s="240"/>
      <c r="O156" s="240"/>
      <c r="P156" s="240"/>
      <c r="Q156" s="240"/>
      <c r="R156" s="240"/>
      <c r="S156" s="240"/>
      <c r="T156" s="24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2" t="s">
        <v>166</v>
      </c>
      <c r="AU156" s="242" t="s">
        <v>83</v>
      </c>
      <c r="AV156" s="13" t="s">
        <v>81</v>
      </c>
      <c r="AW156" s="13" t="s">
        <v>30</v>
      </c>
      <c r="AX156" s="13" t="s">
        <v>73</v>
      </c>
      <c r="AY156" s="242" t="s">
        <v>150</v>
      </c>
    </row>
    <row r="157" s="14" customFormat="1">
      <c r="A157" s="14"/>
      <c r="B157" s="243"/>
      <c r="C157" s="244"/>
      <c r="D157" s="234" t="s">
        <v>166</v>
      </c>
      <c r="E157" s="245" t="s">
        <v>1</v>
      </c>
      <c r="F157" s="246" t="s">
        <v>168</v>
      </c>
      <c r="G157" s="244"/>
      <c r="H157" s="247">
        <v>9.6</v>
      </c>
      <c r="I157" s="248"/>
      <c r="J157" s="244"/>
      <c r="K157" s="244"/>
      <c r="L157" s="249"/>
      <c r="M157" s="250"/>
      <c r="N157" s="251"/>
      <c r="O157" s="251"/>
      <c r="P157" s="251"/>
      <c r="Q157" s="251"/>
      <c r="R157" s="251"/>
      <c r="S157" s="251"/>
      <c r="T157" s="25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3" t="s">
        <v>166</v>
      </c>
      <c r="AU157" s="253" t="s">
        <v>83</v>
      </c>
      <c r="AV157" s="14" t="s">
        <v>83</v>
      </c>
      <c r="AW157" s="14" t="s">
        <v>30</v>
      </c>
      <c r="AX157" s="14" t="s">
        <v>73</v>
      </c>
      <c r="AY157" s="253" t="s">
        <v>150</v>
      </c>
    </row>
    <row r="158" s="14" customFormat="1">
      <c r="A158" s="14"/>
      <c r="B158" s="243"/>
      <c r="C158" s="244"/>
      <c r="D158" s="234" t="s">
        <v>166</v>
      </c>
      <c r="E158" s="245" t="s">
        <v>1</v>
      </c>
      <c r="F158" s="246" t="s">
        <v>169</v>
      </c>
      <c r="G158" s="244"/>
      <c r="H158" s="247">
        <v>18.7</v>
      </c>
      <c r="I158" s="248"/>
      <c r="J158" s="244"/>
      <c r="K158" s="244"/>
      <c r="L158" s="249"/>
      <c r="M158" s="250"/>
      <c r="N158" s="251"/>
      <c r="O158" s="251"/>
      <c r="P158" s="251"/>
      <c r="Q158" s="251"/>
      <c r="R158" s="251"/>
      <c r="S158" s="251"/>
      <c r="T158" s="25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3" t="s">
        <v>166</v>
      </c>
      <c r="AU158" s="253" t="s">
        <v>83</v>
      </c>
      <c r="AV158" s="14" t="s">
        <v>83</v>
      </c>
      <c r="AW158" s="14" t="s">
        <v>30</v>
      </c>
      <c r="AX158" s="14" t="s">
        <v>73</v>
      </c>
      <c r="AY158" s="253" t="s">
        <v>150</v>
      </c>
    </row>
    <row r="159" s="14" customFormat="1">
      <c r="A159" s="14"/>
      <c r="B159" s="243"/>
      <c r="C159" s="244"/>
      <c r="D159" s="234" t="s">
        <v>166</v>
      </c>
      <c r="E159" s="245" t="s">
        <v>1</v>
      </c>
      <c r="F159" s="246" t="s">
        <v>170</v>
      </c>
      <c r="G159" s="244"/>
      <c r="H159" s="247">
        <v>16.600000000000002</v>
      </c>
      <c r="I159" s="248"/>
      <c r="J159" s="244"/>
      <c r="K159" s="244"/>
      <c r="L159" s="249"/>
      <c r="M159" s="250"/>
      <c r="N159" s="251"/>
      <c r="O159" s="251"/>
      <c r="P159" s="251"/>
      <c r="Q159" s="251"/>
      <c r="R159" s="251"/>
      <c r="S159" s="251"/>
      <c r="T159" s="25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3" t="s">
        <v>166</v>
      </c>
      <c r="AU159" s="253" t="s">
        <v>83</v>
      </c>
      <c r="AV159" s="14" t="s">
        <v>83</v>
      </c>
      <c r="AW159" s="14" t="s">
        <v>30</v>
      </c>
      <c r="AX159" s="14" t="s">
        <v>73</v>
      </c>
      <c r="AY159" s="253" t="s">
        <v>150</v>
      </c>
    </row>
    <row r="160" s="15" customFormat="1">
      <c r="A160" s="15"/>
      <c r="B160" s="254"/>
      <c r="C160" s="255"/>
      <c r="D160" s="234" t="s">
        <v>166</v>
      </c>
      <c r="E160" s="256" t="s">
        <v>1</v>
      </c>
      <c r="F160" s="257" t="s">
        <v>171</v>
      </c>
      <c r="G160" s="255"/>
      <c r="H160" s="258">
        <v>44.9</v>
      </c>
      <c r="I160" s="259"/>
      <c r="J160" s="255"/>
      <c r="K160" s="255"/>
      <c r="L160" s="260"/>
      <c r="M160" s="261"/>
      <c r="N160" s="262"/>
      <c r="O160" s="262"/>
      <c r="P160" s="262"/>
      <c r="Q160" s="262"/>
      <c r="R160" s="262"/>
      <c r="S160" s="262"/>
      <c r="T160" s="263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64" t="s">
        <v>166</v>
      </c>
      <c r="AU160" s="264" t="s">
        <v>83</v>
      </c>
      <c r="AV160" s="15" t="s">
        <v>172</v>
      </c>
      <c r="AW160" s="15" t="s">
        <v>30</v>
      </c>
      <c r="AX160" s="15" t="s">
        <v>73</v>
      </c>
      <c r="AY160" s="264" t="s">
        <v>150</v>
      </c>
    </row>
    <row r="161" s="14" customFormat="1">
      <c r="A161" s="14"/>
      <c r="B161" s="243"/>
      <c r="C161" s="244"/>
      <c r="D161" s="234" t="s">
        <v>166</v>
      </c>
      <c r="E161" s="245" t="s">
        <v>1</v>
      </c>
      <c r="F161" s="246" t="s">
        <v>173</v>
      </c>
      <c r="G161" s="244"/>
      <c r="H161" s="247">
        <v>32</v>
      </c>
      <c r="I161" s="248"/>
      <c r="J161" s="244"/>
      <c r="K161" s="244"/>
      <c r="L161" s="249"/>
      <c r="M161" s="250"/>
      <c r="N161" s="251"/>
      <c r="O161" s="251"/>
      <c r="P161" s="251"/>
      <c r="Q161" s="251"/>
      <c r="R161" s="251"/>
      <c r="S161" s="251"/>
      <c r="T161" s="25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3" t="s">
        <v>166</v>
      </c>
      <c r="AU161" s="253" t="s">
        <v>83</v>
      </c>
      <c r="AV161" s="14" t="s">
        <v>83</v>
      </c>
      <c r="AW161" s="14" t="s">
        <v>30</v>
      </c>
      <c r="AX161" s="14" t="s">
        <v>73</v>
      </c>
      <c r="AY161" s="253" t="s">
        <v>150</v>
      </c>
    </row>
    <row r="162" s="16" customFormat="1">
      <c r="A162" s="16"/>
      <c r="B162" s="265"/>
      <c r="C162" s="266"/>
      <c r="D162" s="234" t="s">
        <v>166</v>
      </c>
      <c r="E162" s="267" t="s">
        <v>1</v>
      </c>
      <c r="F162" s="268" t="s">
        <v>174</v>
      </c>
      <c r="G162" s="266"/>
      <c r="H162" s="269">
        <v>76.9</v>
      </c>
      <c r="I162" s="270"/>
      <c r="J162" s="266"/>
      <c r="K162" s="266"/>
      <c r="L162" s="271"/>
      <c r="M162" s="272"/>
      <c r="N162" s="273"/>
      <c r="O162" s="273"/>
      <c r="P162" s="273"/>
      <c r="Q162" s="273"/>
      <c r="R162" s="273"/>
      <c r="S162" s="273"/>
      <c r="T162" s="274"/>
      <c r="U162" s="16"/>
      <c r="V162" s="16"/>
      <c r="W162" s="16"/>
      <c r="X162" s="16"/>
      <c r="Y162" s="16"/>
      <c r="Z162" s="16"/>
      <c r="AA162" s="16"/>
      <c r="AB162" s="16"/>
      <c r="AC162" s="16"/>
      <c r="AD162" s="16"/>
      <c r="AE162" s="16"/>
      <c r="AT162" s="275" t="s">
        <v>166</v>
      </c>
      <c r="AU162" s="275" t="s">
        <v>83</v>
      </c>
      <c r="AV162" s="16" t="s">
        <v>157</v>
      </c>
      <c r="AW162" s="16" t="s">
        <v>30</v>
      </c>
      <c r="AX162" s="16" t="s">
        <v>81</v>
      </c>
      <c r="AY162" s="275" t="s">
        <v>150</v>
      </c>
    </row>
    <row r="163" s="2" customFormat="1" ht="16.5" customHeight="1">
      <c r="A163" s="39"/>
      <c r="B163" s="40"/>
      <c r="C163" s="219" t="s">
        <v>197</v>
      </c>
      <c r="D163" s="219" t="s">
        <v>153</v>
      </c>
      <c r="E163" s="220" t="s">
        <v>198</v>
      </c>
      <c r="F163" s="221" t="s">
        <v>199</v>
      </c>
      <c r="G163" s="222" t="s">
        <v>200</v>
      </c>
      <c r="H163" s="223">
        <v>1</v>
      </c>
      <c r="I163" s="224"/>
      <c r="J163" s="225">
        <f>ROUND(I163*H163,2)</f>
        <v>0</v>
      </c>
      <c r="K163" s="221" t="s">
        <v>1</v>
      </c>
      <c r="L163" s="45"/>
      <c r="M163" s="226" t="s">
        <v>1</v>
      </c>
      <c r="N163" s="227" t="s">
        <v>38</v>
      </c>
      <c r="O163" s="92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157</v>
      </c>
      <c r="AT163" s="230" t="s">
        <v>153</v>
      </c>
      <c r="AU163" s="230" t="s">
        <v>83</v>
      </c>
      <c r="AY163" s="18" t="s">
        <v>150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81</v>
      </c>
      <c r="BK163" s="231">
        <f>ROUND(I163*H163,2)</f>
        <v>0</v>
      </c>
      <c r="BL163" s="18" t="s">
        <v>157</v>
      </c>
      <c r="BM163" s="230" t="s">
        <v>201</v>
      </c>
    </row>
    <row r="164" s="2" customFormat="1" ht="16.5" customHeight="1">
      <c r="A164" s="39"/>
      <c r="B164" s="40"/>
      <c r="C164" s="219" t="s">
        <v>202</v>
      </c>
      <c r="D164" s="219" t="s">
        <v>153</v>
      </c>
      <c r="E164" s="220" t="s">
        <v>203</v>
      </c>
      <c r="F164" s="221" t="s">
        <v>204</v>
      </c>
      <c r="G164" s="222" t="s">
        <v>200</v>
      </c>
      <c r="H164" s="223">
        <v>1</v>
      </c>
      <c r="I164" s="224"/>
      <c r="J164" s="225">
        <f>ROUND(I164*H164,2)</f>
        <v>0</v>
      </c>
      <c r="K164" s="221" t="s">
        <v>1</v>
      </c>
      <c r="L164" s="45"/>
      <c r="M164" s="226" t="s">
        <v>1</v>
      </c>
      <c r="N164" s="227" t="s">
        <v>38</v>
      </c>
      <c r="O164" s="92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0" t="s">
        <v>157</v>
      </c>
      <c r="AT164" s="230" t="s">
        <v>153</v>
      </c>
      <c r="AU164" s="230" t="s">
        <v>83</v>
      </c>
      <c r="AY164" s="18" t="s">
        <v>150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8" t="s">
        <v>81</v>
      </c>
      <c r="BK164" s="231">
        <f>ROUND(I164*H164,2)</f>
        <v>0</v>
      </c>
      <c r="BL164" s="18" t="s">
        <v>157</v>
      </c>
      <c r="BM164" s="230" t="s">
        <v>205</v>
      </c>
    </row>
    <row r="165" s="12" customFormat="1" ht="22.8" customHeight="1">
      <c r="A165" s="12"/>
      <c r="B165" s="203"/>
      <c r="C165" s="204"/>
      <c r="D165" s="205" t="s">
        <v>72</v>
      </c>
      <c r="E165" s="217" t="s">
        <v>206</v>
      </c>
      <c r="F165" s="217" t="s">
        <v>207</v>
      </c>
      <c r="G165" s="204"/>
      <c r="H165" s="204"/>
      <c r="I165" s="207"/>
      <c r="J165" s="218">
        <f>BK165</f>
        <v>0</v>
      </c>
      <c r="K165" s="204"/>
      <c r="L165" s="209"/>
      <c r="M165" s="210"/>
      <c r="N165" s="211"/>
      <c r="O165" s="211"/>
      <c r="P165" s="212">
        <f>SUM(P166:P170)</f>
        <v>0</v>
      </c>
      <c r="Q165" s="211"/>
      <c r="R165" s="212">
        <f>SUM(R166:R170)</f>
        <v>0</v>
      </c>
      <c r="S165" s="211"/>
      <c r="T165" s="213">
        <f>SUM(T166:T170)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4" t="s">
        <v>81</v>
      </c>
      <c r="AT165" s="215" t="s">
        <v>72</v>
      </c>
      <c r="AU165" s="215" t="s">
        <v>81</v>
      </c>
      <c r="AY165" s="214" t="s">
        <v>150</v>
      </c>
      <c r="BK165" s="216">
        <f>SUM(BK166:BK170)</f>
        <v>0</v>
      </c>
    </row>
    <row r="166" s="2" customFormat="1" ht="24.15" customHeight="1">
      <c r="A166" s="39"/>
      <c r="B166" s="40"/>
      <c r="C166" s="219" t="s">
        <v>187</v>
      </c>
      <c r="D166" s="219" t="s">
        <v>153</v>
      </c>
      <c r="E166" s="220" t="s">
        <v>208</v>
      </c>
      <c r="F166" s="221" t="s">
        <v>209</v>
      </c>
      <c r="G166" s="222" t="s">
        <v>210</v>
      </c>
      <c r="H166" s="223">
        <v>0.842</v>
      </c>
      <c r="I166" s="224"/>
      <c r="J166" s="225">
        <f>ROUND(I166*H166,2)</f>
        <v>0</v>
      </c>
      <c r="K166" s="221" t="s">
        <v>177</v>
      </c>
      <c r="L166" s="45"/>
      <c r="M166" s="226" t="s">
        <v>1</v>
      </c>
      <c r="N166" s="227" t="s">
        <v>38</v>
      </c>
      <c r="O166" s="92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157</v>
      </c>
      <c r="AT166" s="230" t="s">
        <v>153</v>
      </c>
      <c r="AU166" s="230" t="s">
        <v>83</v>
      </c>
      <c r="AY166" s="18" t="s">
        <v>150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8" t="s">
        <v>81</v>
      </c>
      <c r="BK166" s="231">
        <f>ROUND(I166*H166,2)</f>
        <v>0</v>
      </c>
      <c r="BL166" s="18" t="s">
        <v>157</v>
      </c>
      <c r="BM166" s="230" t="s">
        <v>211</v>
      </c>
    </row>
    <row r="167" s="2" customFormat="1" ht="24.15" customHeight="1">
      <c r="A167" s="39"/>
      <c r="B167" s="40"/>
      <c r="C167" s="219" t="s">
        <v>212</v>
      </c>
      <c r="D167" s="219" t="s">
        <v>153</v>
      </c>
      <c r="E167" s="220" t="s">
        <v>213</v>
      </c>
      <c r="F167" s="221" t="s">
        <v>214</v>
      </c>
      <c r="G167" s="222" t="s">
        <v>210</v>
      </c>
      <c r="H167" s="223">
        <v>0.842</v>
      </c>
      <c r="I167" s="224"/>
      <c r="J167" s="225">
        <f>ROUND(I167*H167,2)</f>
        <v>0</v>
      </c>
      <c r="K167" s="221" t="s">
        <v>177</v>
      </c>
      <c r="L167" s="45"/>
      <c r="M167" s="226" t="s">
        <v>1</v>
      </c>
      <c r="N167" s="227" t="s">
        <v>38</v>
      </c>
      <c r="O167" s="92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0" t="s">
        <v>157</v>
      </c>
      <c r="AT167" s="230" t="s">
        <v>153</v>
      </c>
      <c r="AU167" s="230" t="s">
        <v>83</v>
      </c>
      <c r="AY167" s="18" t="s">
        <v>150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8" t="s">
        <v>81</v>
      </c>
      <c r="BK167" s="231">
        <f>ROUND(I167*H167,2)</f>
        <v>0</v>
      </c>
      <c r="BL167" s="18" t="s">
        <v>157</v>
      </c>
      <c r="BM167" s="230" t="s">
        <v>215</v>
      </c>
    </row>
    <row r="168" s="2" customFormat="1" ht="24.15" customHeight="1">
      <c r="A168" s="39"/>
      <c r="B168" s="40"/>
      <c r="C168" s="219" t="s">
        <v>216</v>
      </c>
      <c r="D168" s="219" t="s">
        <v>153</v>
      </c>
      <c r="E168" s="220" t="s">
        <v>217</v>
      </c>
      <c r="F168" s="221" t="s">
        <v>218</v>
      </c>
      <c r="G168" s="222" t="s">
        <v>210</v>
      </c>
      <c r="H168" s="223">
        <v>15.998</v>
      </c>
      <c r="I168" s="224"/>
      <c r="J168" s="225">
        <f>ROUND(I168*H168,2)</f>
        <v>0</v>
      </c>
      <c r="K168" s="221" t="s">
        <v>177</v>
      </c>
      <c r="L168" s="45"/>
      <c r="M168" s="226" t="s">
        <v>1</v>
      </c>
      <c r="N168" s="227" t="s">
        <v>38</v>
      </c>
      <c r="O168" s="92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157</v>
      </c>
      <c r="AT168" s="230" t="s">
        <v>153</v>
      </c>
      <c r="AU168" s="230" t="s">
        <v>83</v>
      </c>
      <c r="AY168" s="18" t="s">
        <v>150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8" t="s">
        <v>81</v>
      </c>
      <c r="BK168" s="231">
        <f>ROUND(I168*H168,2)</f>
        <v>0</v>
      </c>
      <c r="BL168" s="18" t="s">
        <v>157</v>
      </c>
      <c r="BM168" s="230" t="s">
        <v>219</v>
      </c>
    </row>
    <row r="169" s="14" customFormat="1">
      <c r="A169" s="14"/>
      <c r="B169" s="243"/>
      <c r="C169" s="244"/>
      <c r="D169" s="234" t="s">
        <v>166</v>
      </c>
      <c r="E169" s="244"/>
      <c r="F169" s="246" t="s">
        <v>220</v>
      </c>
      <c r="G169" s="244"/>
      <c r="H169" s="247">
        <v>15.998</v>
      </c>
      <c r="I169" s="248"/>
      <c r="J169" s="244"/>
      <c r="K169" s="244"/>
      <c r="L169" s="249"/>
      <c r="M169" s="250"/>
      <c r="N169" s="251"/>
      <c r="O169" s="251"/>
      <c r="P169" s="251"/>
      <c r="Q169" s="251"/>
      <c r="R169" s="251"/>
      <c r="S169" s="251"/>
      <c r="T169" s="252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3" t="s">
        <v>166</v>
      </c>
      <c r="AU169" s="253" t="s">
        <v>83</v>
      </c>
      <c r="AV169" s="14" t="s">
        <v>83</v>
      </c>
      <c r="AW169" s="14" t="s">
        <v>4</v>
      </c>
      <c r="AX169" s="14" t="s">
        <v>81</v>
      </c>
      <c r="AY169" s="253" t="s">
        <v>150</v>
      </c>
    </row>
    <row r="170" s="2" customFormat="1" ht="33" customHeight="1">
      <c r="A170" s="39"/>
      <c r="B170" s="40"/>
      <c r="C170" s="219" t="s">
        <v>8</v>
      </c>
      <c r="D170" s="219" t="s">
        <v>153</v>
      </c>
      <c r="E170" s="220" t="s">
        <v>221</v>
      </c>
      <c r="F170" s="221" t="s">
        <v>222</v>
      </c>
      <c r="G170" s="222" t="s">
        <v>210</v>
      </c>
      <c r="H170" s="223">
        <v>0.842</v>
      </c>
      <c r="I170" s="224"/>
      <c r="J170" s="225">
        <f>ROUND(I170*H170,2)</f>
        <v>0</v>
      </c>
      <c r="K170" s="221" t="s">
        <v>177</v>
      </c>
      <c r="L170" s="45"/>
      <c r="M170" s="226" t="s">
        <v>1</v>
      </c>
      <c r="N170" s="227" t="s">
        <v>38</v>
      </c>
      <c r="O170" s="92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0" t="s">
        <v>157</v>
      </c>
      <c r="AT170" s="230" t="s">
        <v>153</v>
      </c>
      <c r="AU170" s="230" t="s">
        <v>83</v>
      </c>
      <c r="AY170" s="18" t="s">
        <v>150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8" t="s">
        <v>81</v>
      </c>
      <c r="BK170" s="231">
        <f>ROUND(I170*H170,2)</f>
        <v>0</v>
      </c>
      <c r="BL170" s="18" t="s">
        <v>157</v>
      </c>
      <c r="BM170" s="230" t="s">
        <v>223</v>
      </c>
    </row>
    <row r="171" s="12" customFormat="1" ht="22.8" customHeight="1">
      <c r="A171" s="12"/>
      <c r="B171" s="203"/>
      <c r="C171" s="204"/>
      <c r="D171" s="205" t="s">
        <v>72</v>
      </c>
      <c r="E171" s="217" t="s">
        <v>224</v>
      </c>
      <c r="F171" s="217" t="s">
        <v>225</v>
      </c>
      <c r="G171" s="204"/>
      <c r="H171" s="204"/>
      <c r="I171" s="207"/>
      <c r="J171" s="218">
        <f>BK171</f>
        <v>0</v>
      </c>
      <c r="K171" s="204"/>
      <c r="L171" s="209"/>
      <c r="M171" s="210"/>
      <c r="N171" s="211"/>
      <c r="O171" s="211"/>
      <c r="P171" s="212">
        <f>P172</f>
        <v>0</v>
      </c>
      <c r="Q171" s="211"/>
      <c r="R171" s="212">
        <f>R172</f>
        <v>0</v>
      </c>
      <c r="S171" s="211"/>
      <c r="T171" s="213">
        <f>T172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4" t="s">
        <v>81</v>
      </c>
      <c r="AT171" s="215" t="s">
        <v>72</v>
      </c>
      <c r="AU171" s="215" t="s">
        <v>81</v>
      </c>
      <c r="AY171" s="214" t="s">
        <v>150</v>
      </c>
      <c r="BK171" s="216">
        <f>BK172</f>
        <v>0</v>
      </c>
    </row>
    <row r="172" s="2" customFormat="1" ht="16.5" customHeight="1">
      <c r="A172" s="39"/>
      <c r="B172" s="40"/>
      <c r="C172" s="219" t="s">
        <v>226</v>
      </c>
      <c r="D172" s="219" t="s">
        <v>153</v>
      </c>
      <c r="E172" s="220" t="s">
        <v>227</v>
      </c>
      <c r="F172" s="221" t="s">
        <v>228</v>
      </c>
      <c r="G172" s="222" t="s">
        <v>210</v>
      </c>
      <c r="H172" s="223">
        <v>1.3899999999999998</v>
      </c>
      <c r="I172" s="224"/>
      <c r="J172" s="225">
        <f>ROUND(I172*H172,2)</f>
        <v>0</v>
      </c>
      <c r="K172" s="221" t="s">
        <v>177</v>
      </c>
      <c r="L172" s="45"/>
      <c r="M172" s="226" t="s">
        <v>1</v>
      </c>
      <c r="N172" s="227" t="s">
        <v>38</v>
      </c>
      <c r="O172" s="92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0" t="s">
        <v>157</v>
      </c>
      <c r="AT172" s="230" t="s">
        <v>153</v>
      </c>
      <c r="AU172" s="230" t="s">
        <v>83</v>
      </c>
      <c r="AY172" s="18" t="s">
        <v>150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8" t="s">
        <v>81</v>
      </c>
      <c r="BK172" s="231">
        <f>ROUND(I172*H172,2)</f>
        <v>0</v>
      </c>
      <c r="BL172" s="18" t="s">
        <v>157</v>
      </c>
      <c r="BM172" s="230" t="s">
        <v>229</v>
      </c>
    </row>
    <row r="173" s="12" customFormat="1" ht="25.92" customHeight="1">
      <c r="A173" s="12"/>
      <c r="B173" s="203"/>
      <c r="C173" s="204"/>
      <c r="D173" s="205" t="s">
        <v>72</v>
      </c>
      <c r="E173" s="206" t="s">
        <v>230</v>
      </c>
      <c r="F173" s="206" t="s">
        <v>231</v>
      </c>
      <c r="G173" s="204"/>
      <c r="H173" s="204"/>
      <c r="I173" s="207"/>
      <c r="J173" s="208">
        <f>BK173</f>
        <v>0</v>
      </c>
      <c r="K173" s="204"/>
      <c r="L173" s="209"/>
      <c r="M173" s="210"/>
      <c r="N173" s="211"/>
      <c r="O173" s="211"/>
      <c r="P173" s="212">
        <f>P174+P178+P204+P221+P238+P240</f>
        <v>0</v>
      </c>
      <c r="Q173" s="211"/>
      <c r="R173" s="212">
        <f>R174+R178+R204+R221+R238+R240</f>
        <v>0.6753022</v>
      </c>
      <c r="S173" s="211"/>
      <c r="T173" s="213">
        <f>T174+T178+T204+T221+T238+T240</f>
        <v>0.072000000000000008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14" t="s">
        <v>83</v>
      </c>
      <c r="AT173" s="215" t="s">
        <v>72</v>
      </c>
      <c r="AU173" s="215" t="s">
        <v>73</v>
      </c>
      <c r="AY173" s="214" t="s">
        <v>150</v>
      </c>
      <c r="BK173" s="216">
        <f>BK174+BK178+BK204+BK221+BK238+BK240</f>
        <v>0</v>
      </c>
    </row>
    <row r="174" s="12" customFormat="1" ht="22.8" customHeight="1">
      <c r="A174" s="12"/>
      <c r="B174" s="203"/>
      <c r="C174" s="204"/>
      <c r="D174" s="205" t="s">
        <v>72</v>
      </c>
      <c r="E174" s="217" t="s">
        <v>232</v>
      </c>
      <c r="F174" s="217" t="s">
        <v>233</v>
      </c>
      <c r="G174" s="204"/>
      <c r="H174" s="204"/>
      <c r="I174" s="207"/>
      <c r="J174" s="218">
        <f>BK174</f>
        <v>0</v>
      </c>
      <c r="K174" s="204"/>
      <c r="L174" s="209"/>
      <c r="M174" s="210"/>
      <c r="N174" s="211"/>
      <c r="O174" s="211"/>
      <c r="P174" s="212">
        <f>SUM(P175:P177)</f>
        <v>0</v>
      </c>
      <c r="Q174" s="211"/>
      <c r="R174" s="212">
        <f>SUM(R175:R177)</f>
        <v>0</v>
      </c>
      <c r="S174" s="211"/>
      <c r="T174" s="213">
        <f>SUM(T175:T177)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14" t="s">
        <v>83</v>
      </c>
      <c r="AT174" s="215" t="s">
        <v>72</v>
      </c>
      <c r="AU174" s="215" t="s">
        <v>81</v>
      </c>
      <c r="AY174" s="214" t="s">
        <v>150</v>
      </c>
      <c r="BK174" s="216">
        <f>SUM(BK175:BK177)</f>
        <v>0</v>
      </c>
    </row>
    <row r="175" s="2" customFormat="1" ht="24.15" customHeight="1">
      <c r="A175" s="39"/>
      <c r="B175" s="40"/>
      <c r="C175" s="219" t="s">
        <v>234</v>
      </c>
      <c r="D175" s="219" t="s">
        <v>153</v>
      </c>
      <c r="E175" s="220" t="s">
        <v>235</v>
      </c>
      <c r="F175" s="221" t="s">
        <v>236</v>
      </c>
      <c r="G175" s="222" t="s">
        <v>237</v>
      </c>
      <c r="H175" s="276"/>
      <c r="I175" s="224"/>
      <c r="J175" s="225">
        <f>ROUND(I175*H175,2)</f>
        <v>0</v>
      </c>
      <c r="K175" s="221" t="s">
        <v>177</v>
      </c>
      <c r="L175" s="45"/>
      <c r="M175" s="226" t="s">
        <v>1</v>
      </c>
      <c r="N175" s="227" t="s">
        <v>38</v>
      </c>
      <c r="O175" s="92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0" t="s">
        <v>238</v>
      </c>
      <c r="AT175" s="230" t="s">
        <v>153</v>
      </c>
      <c r="AU175" s="230" t="s">
        <v>83</v>
      </c>
      <c r="AY175" s="18" t="s">
        <v>150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8" t="s">
        <v>81</v>
      </c>
      <c r="BK175" s="231">
        <f>ROUND(I175*H175,2)</f>
        <v>0</v>
      </c>
      <c r="BL175" s="18" t="s">
        <v>238</v>
      </c>
      <c r="BM175" s="230" t="s">
        <v>239</v>
      </c>
    </row>
    <row r="176" s="2" customFormat="1" ht="37.8" customHeight="1">
      <c r="A176" s="39"/>
      <c r="B176" s="40"/>
      <c r="C176" s="219" t="s">
        <v>240</v>
      </c>
      <c r="D176" s="219" t="s">
        <v>153</v>
      </c>
      <c r="E176" s="220" t="s">
        <v>241</v>
      </c>
      <c r="F176" s="221" t="s">
        <v>242</v>
      </c>
      <c r="G176" s="222" t="s">
        <v>163</v>
      </c>
      <c r="H176" s="223">
        <v>6.84</v>
      </c>
      <c r="I176" s="224"/>
      <c r="J176" s="225">
        <f>ROUND(I176*H176,2)</f>
        <v>0</v>
      </c>
      <c r="K176" s="221" t="s">
        <v>1</v>
      </c>
      <c r="L176" s="45"/>
      <c r="M176" s="226" t="s">
        <v>1</v>
      </c>
      <c r="N176" s="227" t="s">
        <v>38</v>
      </c>
      <c r="O176" s="92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0" t="s">
        <v>238</v>
      </c>
      <c r="AT176" s="230" t="s">
        <v>153</v>
      </c>
      <c r="AU176" s="230" t="s">
        <v>83</v>
      </c>
      <c r="AY176" s="18" t="s">
        <v>150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8" t="s">
        <v>81</v>
      </c>
      <c r="BK176" s="231">
        <f>ROUND(I176*H176,2)</f>
        <v>0</v>
      </c>
      <c r="BL176" s="18" t="s">
        <v>238</v>
      </c>
      <c r="BM176" s="230" t="s">
        <v>243</v>
      </c>
    </row>
    <row r="177" s="14" customFormat="1">
      <c r="A177" s="14"/>
      <c r="B177" s="243"/>
      <c r="C177" s="244"/>
      <c r="D177" s="234" t="s">
        <v>166</v>
      </c>
      <c r="E177" s="245" t="s">
        <v>1</v>
      </c>
      <c r="F177" s="246" t="s">
        <v>244</v>
      </c>
      <c r="G177" s="244"/>
      <c r="H177" s="247">
        <v>6.84</v>
      </c>
      <c r="I177" s="248"/>
      <c r="J177" s="244"/>
      <c r="K177" s="244"/>
      <c r="L177" s="249"/>
      <c r="M177" s="250"/>
      <c r="N177" s="251"/>
      <c r="O177" s="251"/>
      <c r="P177" s="251"/>
      <c r="Q177" s="251"/>
      <c r="R177" s="251"/>
      <c r="S177" s="251"/>
      <c r="T177" s="252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3" t="s">
        <v>166</v>
      </c>
      <c r="AU177" s="253" t="s">
        <v>83</v>
      </c>
      <c r="AV177" s="14" t="s">
        <v>83</v>
      </c>
      <c r="AW177" s="14" t="s">
        <v>30</v>
      </c>
      <c r="AX177" s="14" t="s">
        <v>81</v>
      </c>
      <c r="AY177" s="253" t="s">
        <v>150</v>
      </c>
    </row>
    <row r="178" s="12" customFormat="1" ht="22.8" customHeight="1">
      <c r="A178" s="12"/>
      <c r="B178" s="203"/>
      <c r="C178" s="204"/>
      <c r="D178" s="205" t="s">
        <v>72</v>
      </c>
      <c r="E178" s="217" t="s">
        <v>245</v>
      </c>
      <c r="F178" s="217" t="s">
        <v>246</v>
      </c>
      <c r="G178" s="204"/>
      <c r="H178" s="204"/>
      <c r="I178" s="207"/>
      <c r="J178" s="218">
        <f>BK178</f>
        <v>0</v>
      </c>
      <c r="K178" s="204"/>
      <c r="L178" s="209"/>
      <c r="M178" s="210"/>
      <c r="N178" s="211"/>
      <c r="O178" s="211"/>
      <c r="P178" s="212">
        <f>SUM(P179:P203)</f>
        <v>0</v>
      </c>
      <c r="Q178" s="211"/>
      <c r="R178" s="212">
        <f>SUM(R179:R203)</f>
        <v>0</v>
      </c>
      <c r="S178" s="211"/>
      <c r="T178" s="213">
        <f>SUM(T179:T203)</f>
        <v>0.072000000000000008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4" t="s">
        <v>83</v>
      </c>
      <c r="AT178" s="215" t="s">
        <v>72</v>
      </c>
      <c r="AU178" s="215" t="s">
        <v>81</v>
      </c>
      <c r="AY178" s="214" t="s">
        <v>150</v>
      </c>
      <c r="BK178" s="216">
        <f>SUM(BK179:BK203)</f>
        <v>0</v>
      </c>
    </row>
    <row r="179" s="2" customFormat="1" ht="24.15" customHeight="1">
      <c r="A179" s="39"/>
      <c r="B179" s="40"/>
      <c r="C179" s="219" t="s">
        <v>238</v>
      </c>
      <c r="D179" s="219" t="s">
        <v>153</v>
      </c>
      <c r="E179" s="220" t="s">
        <v>247</v>
      </c>
      <c r="F179" s="221" t="s">
        <v>248</v>
      </c>
      <c r="G179" s="222" t="s">
        <v>200</v>
      </c>
      <c r="H179" s="223">
        <v>3</v>
      </c>
      <c r="I179" s="224"/>
      <c r="J179" s="225">
        <f>ROUND(I179*H179,2)</f>
        <v>0</v>
      </c>
      <c r="K179" s="221" t="s">
        <v>177</v>
      </c>
      <c r="L179" s="45"/>
      <c r="M179" s="226" t="s">
        <v>1</v>
      </c>
      <c r="N179" s="227" t="s">
        <v>38</v>
      </c>
      <c r="O179" s="92"/>
      <c r="P179" s="228">
        <f>O179*H179</f>
        <v>0</v>
      </c>
      <c r="Q179" s="228">
        <v>0</v>
      </c>
      <c r="R179" s="228">
        <f>Q179*H179</f>
        <v>0</v>
      </c>
      <c r="S179" s="228">
        <v>0.024</v>
      </c>
      <c r="T179" s="229">
        <f>S179*H179</f>
        <v>0.072000000000000008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0" t="s">
        <v>238</v>
      </c>
      <c r="AT179" s="230" t="s">
        <v>153</v>
      </c>
      <c r="AU179" s="230" t="s">
        <v>83</v>
      </c>
      <c r="AY179" s="18" t="s">
        <v>150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8" t="s">
        <v>81</v>
      </c>
      <c r="BK179" s="231">
        <f>ROUND(I179*H179,2)</f>
        <v>0</v>
      </c>
      <c r="BL179" s="18" t="s">
        <v>238</v>
      </c>
      <c r="BM179" s="230" t="s">
        <v>249</v>
      </c>
    </row>
    <row r="180" s="14" customFormat="1">
      <c r="A180" s="14"/>
      <c r="B180" s="243"/>
      <c r="C180" s="244"/>
      <c r="D180" s="234" t="s">
        <v>166</v>
      </c>
      <c r="E180" s="245" t="s">
        <v>1</v>
      </c>
      <c r="F180" s="246" t="s">
        <v>250</v>
      </c>
      <c r="G180" s="244"/>
      <c r="H180" s="247">
        <v>1</v>
      </c>
      <c r="I180" s="248"/>
      <c r="J180" s="244"/>
      <c r="K180" s="244"/>
      <c r="L180" s="249"/>
      <c r="M180" s="250"/>
      <c r="N180" s="251"/>
      <c r="O180" s="251"/>
      <c r="P180" s="251"/>
      <c r="Q180" s="251"/>
      <c r="R180" s="251"/>
      <c r="S180" s="251"/>
      <c r="T180" s="252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3" t="s">
        <v>166</v>
      </c>
      <c r="AU180" s="253" t="s">
        <v>83</v>
      </c>
      <c r="AV180" s="14" t="s">
        <v>83</v>
      </c>
      <c r="AW180" s="14" t="s">
        <v>30</v>
      </c>
      <c r="AX180" s="14" t="s">
        <v>73</v>
      </c>
      <c r="AY180" s="253" t="s">
        <v>150</v>
      </c>
    </row>
    <row r="181" s="14" customFormat="1">
      <c r="A181" s="14"/>
      <c r="B181" s="243"/>
      <c r="C181" s="244"/>
      <c r="D181" s="234" t="s">
        <v>166</v>
      </c>
      <c r="E181" s="245" t="s">
        <v>1</v>
      </c>
      <c r="F181" s="246" t="s">
        <v>251</v>
      </c>
      <c r="G181" s="244"/>
      <c r="H181" s="247">
        <v>2</v>
      </c>
      <c r="I181" s="248"/>
      <c r="J181" s="244"/>
      <c r="K181" s="244"/>
      <c r="L181" s="249"/>
      <c r="M181" s="250"/>
      <c r="N181" s="251"/>
      <c r="O181" s="251"/>
      <c r="P181" s="251"/>
      <c r="Q181" s="251"/>
      <c r="R181" s="251"/>
      <c r="S181" s="251"/>
      <c r="T181" s="252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3" t="s">
        <v>166</v>
      </c>
      <c r="AU181" s="253" t="s">
        <v>83</v>
      </c>
      <c r="AV181" s="14" t="s">
        <v>83</v>
      </c>
      <c r="AW181" s="14" t="s">
        <v>30</v>
      </c>
      <c r="AX181" s="14" t="s">
        <v>73</v>
      </c>
      <c r="AY181" s="253" t="s">
        <v>150</v>
      </c>
    </row>
    <row r="182" s="16" customFormat="1">
      <c r="A182" s="16"/>
      <c r="B182" s="265"/>
      <c r="C182" s="266"/>
      <c r="D182" s="234" t="s">
        <v>166</v>
      </c>
      <c r="E182" s="267" t="s">
        <v>1</v>
      </c>
      <c r="F182" s="268" t="s">
        <v>174</v>
      </c>
      <c r="G182" s="266"/>
      <c r="H182" s="269">
        <v>3</v>
      </c>
      <c r="I182" s="270"/>
      <c r="J182" s="266"/>
      <c r="K182" s="266"/>
      <c r="L182" s="271"/>
      <c r="M182" s="272"/>
      <c r="N182" s="273"/>
      <c r="O182" s="273"/>
      <c r="P182" s="273"/>
      <c r="Q182" s="273"/>
      <c r="R182" s="273"/>
      <c r="S182" s="273"/>
      <c r="T182" s="274"/>
      <c r="U182" s="16"/>
      <c r="V182" s="16"/>
      <c r="W182" s="16"/>
      <c r="X182" s="16"/>
      <c r="Y182" s="16"/>
      <c r="Z182" s="16"/>
      <c r="AA182" s="16"/>
      <c r="AB182" s="16"/>
      <c r="AC182" s="16"/>
      <c r="AD182" s="16"/>
      <c r="AE182" s="16"/>
      <c r="AT182" s="275" t="s">
        <v>166</v>
      </c>
      <c r="AU182" s="275" t="s">
        <v>83</v>
      </c>
      <c r="AV182" s="16" t="s">
        <v>157</v>
      </c>
      <c r="AW182" s="16" t="s">
        <v>30</v>
      </c>
      <c r="AX182" s="16" t="s">
        <v>81</v>
      </c>
      <c r="AY182" s="275" t="s">
        <v>150</v>
      </c>
    </row>
    <row r="183" s="2" customFormat="1" ht="24.15" customHeight="1">
      <c r="A183" s="39"/>
      <c r="B183" s="40"/>
      <c r="C183" s="219" t="s">
        <v>252</v>
      </c>
      <c r="D183" s="219" t="s">
        <v>153</v>
      </c>
      <c r="E183" s="220" t="s">
        <v>253</v>
      </c>
      <c r="F183" s="221" t="s">
        <v>254</v>
      </c>
      <c r="G183" s="222" t="s">
        <v>237</v>
      </c>
      <c r="H183" s="276"/>
      <c r="I183" s="224"/>
      <c r="J183" s="225">
        <f>ROUND(I183*H183,2)</f>
        <v>0</v>
      </c>
      <c r="K183" s="221" t="s">
        <v>177</v>
      </c>
      <c r="L183" s="45"/>
      <c r="M183" s="226" t="s">
        <v>1</v>
      </c>
      <c r="N183" s="227" t="s">
        <v>38</v>
      </c>
      <c r="O183" s="92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0" t="s">
        <v>238</v>
      </c>
      <c r="AT183" s="230" t="s">
        <v>153</v>
      </c>
      <c r="AU183" s="230" t="s">
        <v>83</v>
      </c>
      <c r="AY183" s="18" t="s">
        <v>150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8" t="s">
        <v>81</v>
      </c>
      <c r="BK183" s="231">
        <f>ROUND(I183*H183,2)</f>
        <v>0</v>
      </c>
      <c r="BL183" s="18" t="s">
        <v>238</v>
      </c>
      <c r="BM183" s="230" t="s">
        <v>255</v>
      </c>
    </row>
    <row r="184" s="2" customFormat="1" ht="44.25" customHeight="1">
      <c r="A184" s="39"/>
      <c r="B184" s="40"/>
      <c r="C184" s="219" t="s">
        <v>256</v>
      </c>
      <c r="D184" s="219" t="s">
        <v>153</v>
      </c>
      <c r="E184" s="220" t="s">
        <v>257</v>
      </c>
      <c r="F184" s="221" t="s">
        <v>258</v>
      </c>
      <c r="G184" s="222" t="s">
        <v>200</v>
      </c>
      <c r="H184" s="223">
        <v>2</v>
      </c>
      <c r="I184" s="224"/>
      <c r="J184" s="225">
        <f>ROUND(I184*H184,2)</f>
        <v>0</v>
      </c>
      <c r="K184" s="221" t="s">
        <v>1</v>
      </c>
      <c r="L184" s="45"/>
      <c r="M184" s="226" t="s">
        <v>1</v>
      </c>
      <c r="N184" s="227" t="s">
        <v>38</v>
      </c>
      <c r="O184" s="92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0" t="s">
        <v>238</v>
      </c>
      <c r="AT184" s="230" t="s">
        <v>153</v>
      </c>
      <c r="AU184" s="230" t="s">
        <v>83</v>
      </c>
      <c r="AY184" s="18" t="s">
        <v>150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8" t="s">
        <v>81</v>
      </c>
      <c r="BK184" s="231">
        <f>ROUND(I184*H184,2)</f>
        <v>0</v>
      </c>
      <c r="BL184" s="18" t="s">
        <v>238</v>
      </c>
      <c r="BM184" s="230" t="s">
        <v>259</v>
      </c>
    </row>
    <row r="185" s="2" customFormat="1">
      <c r="A185" s="39"/>
      <c r="B185" s="40"/>
      <c r="C185" s="41"/>
      <c r="D185" s="234" t="s">
        <v>260</v>
      </c>
      <c r="E185" s="41"/>
      <c r="F185" s="277" t="s">
        <v>261</v>
      </c>
      <c r="G185" s="41"/>
      <c r="H185" s="41"/>
      <c r="I185" s="278"/>
      <c r="J185" s="41"/>
      <c r="K185" s="41"/>
      <c r="L185" s="45"/>
      <c r="M185" s="279"/>
      <c r="N185" s="280"/>
      <c r="O185" s="92"/>
      <c r="P185" s="92"/>
      <c r="Q185" s="92"/>
      <c r="R185" s="92"/>
      <c r="S185" s="92"/>
      <c r="T185" s="93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260</v>
      </c>
      <c r="AU185" s="18" t="s">
        <v>83</v>
      </c>
    </row>
    <row r="186" s="14" customFormat="1">
      <c r="A186" s="14"/>
      <c r="B186" s="243"/>
      <c r="C186" s="244"/>
      <c r="D186" s="234" t="s">
        <v>166</v>
      </c>
      <c r="E186" s="245" t="s">
        <v>1</v>
      </c>
      <c r="F186" s="246" t="s">
        <v>262</v>
      </c>
      <c r="G186" s="244"/>
      <c r="H186" s="247">
        <v>1</v>
      </c>
      <c r="I186" s="248"/>
      <c r="J186" s="244"/>
      <c r="K186" s="244"/>
      <c r="L186" s="249"/>
      <c r="M186" s="250"/>
      <c r="N186" s="251"/>
      <c r="O186" s="251"/>
      <c r="P186" s="251"/>
      <c r="Q186" s="251"/>
      <c r="R186" s="251"/>
      <c r="S186" s="251"/>
      <c r="T186" s="252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3" t="s">
        <v>166</v>
      </c>
      <c r="AU186" s="253" t="s">
        <v>83</v>
      </c>
      <c r="AV186" s="14" t="s">
        <v>83</v>
      </c>
      <c r="AW186" s="14" t="s">
        <v>30</v>
      </c>
      <c r="AX186" s="14" t="s">
        <v>73</v>
      </c>
      <c r="AY186" s="253" t="s">
        <v>150</v>
      </c>
    </row>
    <row r="187" s="14" customFormat="1">
      <c r="A187" s="14"/>
      <c r="B187" s="243"/>
      <c r="C187" s="244"/>
      <c r="D187" s="234" t="s">
        <v>166</v>
      </c>
      <c r="E187" s="245" t="s">
        <v>1</v>
      </c>
      <c r="F187" s="246" t="s">
        <v>263</v>
      </c>
      <c r="G187" s="244"/>
      <c r="H187" s="247">
        <v>1</v>
      </c>
      <c r="I187" s="248"/>
      <c r="J187" s="244"/>
      <c r="K187" s="244"/>
      <c r="L187" s="249"/>
      <c r="M187" s="250"/>
      <c r="N187" s="251"/>
      <c r="O187" s="251"/>
      <c r="P187" s="251"/>
      <c r="Q187" s="251"/>
      <c r="R187" s="251"/>
      <c r="S187" s="251"/>
      <c r="T187" s="252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3" t="s">
        <v>166</v>
      </c>
      <c r="AU187" s="253" t="s">
        <v>83</v>
      </c>
      <c r="AV187" s="14" t="s">
        <v>83</v>
      </c>
      <c r="AW187" s="14" t="s">
        <v>30</v>
      </c>
      <c r="AX187" s="14" t="s">
        <v>73</v>
      </c>
      <c r="AY187" s="253" t="s">
        <v>150</v>
      </c>
    </row>
    <row r="188" s="16" customFormat="1">
      <c r="A188" s="16"/>
      <c r="B188" s="265"/>
      <c r="C188" s="266"/>
      <c r="D188" s="234" t="s">
        <v>166</v>
      </c>
      <c r="E188" s="267" t="s">
        <v>1</v>
      </c>
      <c r="F188" s="268" t="s">
        <v>174</v>
      </c>
      <c r="G188" s="266"/>
      <c r="H188" s="269">
        <v>2</v>
      </c>
      <c r="I188" s="270"/>
      <c r="J188" s="266"/>
      <c r="K188" s="266"/>
      <c r="L188" s="271"/>
      <c r="M188" s="272"/>
      <c r="N188" s="273"/>
      <c r="O188" s="273"/>
      <c r="P188" s="273"/>
      <c r="Q188" s="273"/>
      <c r="R188" s="273"/>
      <c r="S188" s="273"/>
      <c r="T188" s="274"/>
      <c r="U188" s="16"/>
      <c r="V188" s="16"/>
      <c r="W188" s="16"/>
      <c r="X188" s="16"/>
      <c r="Y188" s="16"/>
      <c r="Z188" s="16"/>
      <c r="AA188" s="16"/>
      <c r="AB188" s="16"/>
      <c r="AC188" s="16"/>
      <c r="AD188" s="16"/>
      <c r="AE188" s="16"/>
      <c r="AT188" s="275" t="s">
        <v>166</v>
      </c>
      <c r="AU188" s="275" t="s">
        <v>83</v>
      </c>
      <c r="AV188" s="16" t="s">
        <v>157</v>
      </c>
      <c r="AW188" s="16" t="s">
        <v>30</v>
      </c>
      <c r="AX188" s="16" t="s">
        <v>81</v>
      </c>
      <c r="AY188" s="275" t="s">
        <v>150</v>
      </c>
    </row>
    <row r="189" s="2" customFormat="1" ht="21.75" customHeight="1">
      <c r="A189" s="39"/>
      <c r="B189" s="40"/>
      <c r="C189" s="219" t="s">
        <v>264</v>
      </c>
      <c r="D189" s="219" t="s">
        <v>153</v>
      </c>
      <c r="E189" s="220" t="s">
        <v>265</v>
      </c>
      <c r="F189" s="221" t="s">
        <v>266</v>
      </c>
      <c r="G189" s="222" t="s">
        <v>200</v>
      </c>
      <c r="H189" s="223">
        <v>2</v>
      </c>
      <c r="I189" s="224"/>
      <c r="J189" s="225">
        <f>ROUND(I189*H189,2)</f>
        <v>0</v>
      </c>
      <c r="K189" s="221" t="s">
        <v>1</v>
      </c>
      <c r="L189" s="45"/>
      <c r="M189" s="226" t="s">
        <v>1</v>
      </c>
      <c r="N189" s="227" t="s">
        <v>38</v>
      </c>
      <c r="O189" s="92"/>
      <c r="P189" s="228">
        <f>O189*H189</f>
        <v>0</v>
      </c>
      <c r="Q189" s="228">
        <v>0</v>
      </c>
      <c r="R189" s="228">
        <f>Q189*H189</f>
        <v>0</v>
      </c>
      <c r="S189" s="228">
        <v>0</v>
      </c>
      <c r="T189" s="22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0" t="s">
        <v>238</v>
      </c>
      <c r="AT189" s="230" t="s">
        <v>153</v>
      </c>
      <c r="AU189" s="230" t="s">
        <v>83</v>
      </c>
      <c r="AY189" s="18" t="s">
        <v>150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8" t="s">
        <v>81</v>
      </c>
      <c r="BK189" s="231">
        <f>ROUND(I189*H189,2)</f>
        <v>0</v>
      </c>
      <c r="BL189" s="18" t="s">
        <v>238</v>
      </c>
      <c r="BM189" s="230" t="s">
        <v>267</v>
      </c>
    </row>
    <row r="190" s="2" customFormat="1">
      <c r="A190" s="39"/>
      <c r="B190" s="40"/>
      <c r="C190" s="41"/>
      <c r="D190" s="234" t="s">
        <v>260</v>
      </c>
      <c r="E190" s="41"/>
      <c r="F190" s="277" t="s">
        <v>261</v>
      </c>
      <c r="G190" s="41"/>
      <c r="H190" s="41"/>
      <c r="I190" s="278"/>
      <c r="J190" s="41"/>
      <c r="K190" s="41"/>
      <c r="L190" s="45"/>
      <c r="M190" s="279"/>
      <c r="N190" s="280"/>
      <c r="O190" s="92"/>
      <c r="P190" s="92"/>
      <c r="Q190" s="92"/>
      <c r="R190" s="92"/>
      <c r="S190" s="92"/>
      <c r="T190" s="93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260</v>
      </c>
      <c r="AU190" s="18" t="s">
        <v>83</v>
      </c>
    </row>
    <row r="191" s="14" customFormat="1">
      <c r="A191" s="14"/>
      <c r="B191" s="243"/>
      <c r="C191" s="244"/>
      <c r="D191" s="234" t="s">
        <v>166</v>
      </c>
      <c r="E191" s="245" t="s">
        <v>1</v>
      </c>
      <c r="F191" s="246" t="s">
        <v>262</v>
      </c>
      <c r="G191" s="244"/>
      <c r="H191" s="247">
        <v>1</v>
      </c>
      <c r="I191" s="248"/>
      <c r="J191" s="244"/>
      <c r="K191" s="244"/>
      <c r="L191" s="249"/>
      <c r="M191" s="250"/>
      <c r="N191" s="251"/>
      <c r="O191" s="251"/>
      <c r="P191" s="251"/>
      <c r="Q191" s="251"/>
      <c r="R191" s="251"/>
      <c r="S191" s="251"/>
      <c r="T191" s="252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3" t="s">
        <v>166</v>
      </c>
      <c r="AU191" s="253" t="s">
        <v>83</v>
      </c>
      <c r="AV191" s="14" t="s">
        <v>83</v>
      </c>
      <c r="AW191" s="14" t="s">
        <v>30</v>
      </c>
      <c r="AX191" s="14" t="s">
        <v>73</v>
      </c>
      <c r="AY191" s="253" t="s">
        <v>150</v>
      </c>
    </row>
    <row r="192" s="14" customFormat="1">
      <c r="A192" s="14"/>
      <c r="B192" s="243"/>
      <c r="C192" s="244"/>
      <c r="D192" s="234" t="s">
        <v>166</v>
      </c>
      <c r="E192" s="245" t="s">
        <v>1</v>
      </c>
      <c r="F192" s="246" t="s">
        <v>263</v>
      </c>
      <c r="G192" s="244"/>
      <c r="H192" s="247">
        <v>1</v>
      </c>
      <c r="I192" s="248"/>
      <c r="J192" s="244"/>
      <c r="K192" s="244"/>
      <c r="L192" s="249"/>
      <c r="M192" s="250"/>
      <c r="N192" s="251"/>
      <c r="O192" s="251"/>
      <c r="P192" s="251"/>
      <c r="Q192" s="251"/>
      <c r="R192" s="251"/>
      <c r="S192" s="251"/>
      <c r="T192" s="252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3" t="s">
        <v>166</v>
      </c>
      <c r="AU192" s="253" t="s">
        <v>83</v>
      </c>
      <c r="AV192" s="14" t="s">
        <v>83</v>
      </c>
      <c r="AW192" s="14" t="s">
        <v>30</v>
      </c>
      <c r="AX192" s="14" t="s">
        <v>73</v>
      </c>
      <c r="AY192" s="253" t="s">
        <v>150</v>
      </c>
    </row>
    <row r="193" s="16" customFormat="1">
      <c r="A193" s="16"/>
      <c r="B193" s="265"/>
      <c r="C193" s="266"/>
      <c r="D193" s="234" t="s">
        <v>166</v>
      </c>
      <c r="E193" s="267" t="s">
        <v>1</v>
      </c>
      <c r="F193" s="268" t="s">
        <v>174</v>
      </c>
      <c r="G193" s="266"/>
      <c r="H193" s="269">
        <v>2</v>
      </c>
      <c r="I193" s="270"/>
      <c r="J193" s="266"/>
      <c r="K193" s="266"/>
      <c r="L193" s="271"/>
      <c r="M193" s="272"/>
      <c r="N193" s="273"/>
      <c r="O193" s="273"/>
      <c r="P193" s="273"/>
      <c r="Q193" s="273"/>
      <c r="R193" s="273"/>
      <c r="S193" s="273"/>
      <c r="T193" s="274"/>
      <c r="U193" s="16"/>
      <c r="V193" s="16"/>
      <c r="W193" s="16"/>
      <c r="X193" s="16"/>
      <c r="Y193" s="16"/>
      <c r="Z193" s="16"/>
      <c r="AA193" s="16"/>
      <c r="AB193" s="16"/>
      <c r="AC193" s="16"/>
      <c r="AD193" s="16"/>
      <c r="AE193" s="16"/>
      <c r="AT193" s="275" t="s">
        <v>166</v>
      </c>
      <c r="AU193" s="275" t="s">
        <v>83</v>
      </c>
      <c r="AV193" s="16" t="s">
        <v>157</v>
      </c>
      <c r="AW193" s="16" t="s">
        <v>30</v>
      </c>
      <c r="AX193" s="16" t="s">
        <v>81</v>
      </c>
      <c r="AY193" s="275" t="s">
        <v>150</v>
      </c>
    </row>
    <row r="194" s="2" customFormat="1" ht="16.5" customHeight="1">
      <c r="A194" s="39"/>
      <c r="B194" s="40"/>
      <c r="C194" s="219" t="s">
        <v>268</v>
      </c>
      <c r="D194" s="219" t="s">
        <v>153</v>
      </c>
      <c r="E194" s="220" t="s">
        <v>269</v>
      </c>
      <c r="F194" s="221" t="s">
        <v>270</v>
      </c>
      <c r="G194" s="222" t="s">
        <v>200</v>
      </c>
      <c r="H194" s="223">
        <v>2</v>
      </c>
      <c r="I194" s="224"/>
      <c r="J194" s="225">
        <f>ROUND(I194*H194,2)</f>
        <v>0</v>
      </c>
      <c r="K194" s="221" t="s">
        <v>1</v>
      </c>
      <c r="L194" s="45"/>
      <c r="M194" s="226" t="s">
        <v>1</v>
      </c>
      <c r="N194" s="227" t="s">
        <v>38</v>
      </c>
      <c r="O194" s="92"/>
      <c r="P194" s="228">
        <f>O194*H194</f>
        <v>0</v>
      </c>
      <c r="Q194" s="228">
        <v>0</v>
      </c>
      <c r="R194" s="228">
        <f>Q194*H194</f>
        <v>0</v>
      </c>
      <c r="S194" s="228">
        <v>0</v>
      </c>
      <c r="T194" s="22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0" t="s">
        <v>238</v>
      </c>
      <c r="AT194" s="230" t="s">
        <v>153</v>
      </c>
      <c r="AU194" s="230" t="s">
        <v>83</v>
      </c>
      <c r="AY194" s="18" t="s">
        <v>150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8" t="s">
        <v>81</v>
      </c>
      <c r="BK194" s="231">
        <f>ROUND(I194*H194,2)</f>
        <v>0</v>
      </c>
      <c r="BL194" s="18" t="s">
        <v>238</v>
      </c>
      <c r="BM194" s="230" t="s">
        <v>271</v>
      </c>
    </row>
    <row r="195" s="2" customFormat="1">
      <c r="A195" s="39"/>
      <c r="B195" s="40"/>
      <c r="C195" s="41"/>
      <c r="D195" s="234" t="s">
        <v>260</v>
      </c>
      <c r="E195" s="41"/>
      <c r="F195" s="277" t="s">
        <v>261</v>
      </c>
      <c r="G195" s="41"/>
      <c r="H195" s="41"/>
      <c r="I195" s="278"/>
      <c r="J195" s="41"/>
      <c r="K195" s="41"/>
      <c r="L195" s="45"/>
      <c r="M195" s="279"/>
      <c r="N195" s="280"/>
      <c r="O195" s="92"/>
      <c r="P195" s="92"/>
      <c r="Q195" s="92"/>
      <c r="R195" s="92"/>
      <c r="S195" s="92"/>
      <c r="T195" s="93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260</v>
      </c>
      <c r="AU195" s="18" t="s">
        <v>83</v>
      </c>
    </row>
    <row r="196" s="14" customFormat="1">
      <c r="A196" s="14"/>
      <c r="B196" s="243"/>
      <c r="C196" s="244"/>
      <c r="D196" s="234" t="s">
        <v>166</v>
      </c>
      <c r="E196" s="245" t="s">
        <v>1</v>
      </c>
      <c r="F196" s="246" t="s">
        <v>262</v>
      </c>
      <c r="G196" s="244"/>
      <c r="H196" s="247">
        <v>1</v>
      </c>
      <c r="I196" s="248"/>
      <c r="J196" s="244"/>
      <c r="K196" s="244"/>
      <c r="L196" s="249"/>
      <c r="M196" s="250"/>
      <c r="N196" s="251"/>
      <c r="O196" s="251"/>
      <c r="P196" s="251"/>
      <c r="Q196" s="251"/>
      <c r="R196" s="251"/>
      <c r="S196" s="251"/>
      <c r="T196" s="252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3" t="s">
        <v>166</v>
      </c>
      <c r="AU196" s="253" t="s">
        <v>83</v>
      </c>
      <c r="AV196" s="14" t="s">
        <v>83</v>
      </c>
      <c r="AW196" s="14" t="s">
        <v>30</v>
      </c>
      <c r="AX196" s="14" t="s">
        <v>73</v>
      </c>
      <c r="AY196" s="253" t="s">
        <v>150</v>
      </c>
    </row>
    <row r="197" s="14" customFormat="1">
      <c r="A197" s="14"/>
      <c r="B197" s="243"/>
      <c r="C197" s="244"/>
      <c r="D197" s="234" t="s">
        <v>166</v>
      </c>
      <c r="E197" s="245" t="s">
        <v>1</v>
      </c>
      <c r="F197" s="246" t="s">
        <v>263</v>
      </c>
      <c r="G197" s="244"/>
      <c r="H197" s="247">
        <v>1</v>
      </c>
      <c r="I197" s="248"/>
      <c r="J197" s="244"/>
      <c r="K197" s="244"/>
      <c r="L197" s="249"/>
      <c r="M197" s="250"/>
      <c r="N197" s="251"/>
      <c r="O197" s="251"/>
      <c r="P197" s="251"/>
      <c r="Q197" s="251"/>
      <c r="R197" s="251"/>
      <c r="S197" s="251"/>
      <c r="T197" s="252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3" t="s">
        <v>166</v>
      </c>
      <c r="AU197" s="253" t="s">
        <v>83</v>
      </c>
      <c r="AV197" s="14" t="s">
        <v>83</v>
      </c>
      <c r="AW197" s="14" t="s">
        <v>30</v>
      </c>
      <c r="AX197" s="14" t="s">
        <v>73</v>
      </c>
      <c r="AY197" s="253" t="s">
        <v>150</v>
      </c>
    </row>
    <row r="198" s="16" customFormat="1">
      <c r="A198" s="16"/>
      <c r="B198" s="265"/>
      <c r="C198" s="266"/>
      <c r="D198" s="234" t="s">
        <v>166</v>
      </c>
      <c r="E198" s="267" t="s">
        <v>1</v>
      </c>
      <c r="F198" s="268" t="s">
        <v>174</v>
      </c>
      <c r="G198" s="266"/>
      <c r="H198" s="269">
        <v>2</v>
      </c>
      <c r="I198" s="270"/>
      <c r="J198" s="266"/>
      <c r="K198" s="266"/>
      <c r="L198" s="271"/>
      <c r="M198" s="272"/>
      <c r="N198" s="273"/>
      <c r="O198" s="273"/>
      <c r="P198" s="273"/>
      <c r="Q198" s="273"/>
      <c r="R198" s="273"/>
      <c r="S198" s="273"/>
      <c r="T198" s="274"/>
      <c r="U198" s="16"/>
      <c r="V198" s="16"/>
      <c r="W198" s="16"/>
      <c r="X198" s="16"/>
      <c r="Y198" s="16"/>
      <c r="Z198" s="16"/>
      <c r="AA198" s="16"/>
      <c r="AB198" s="16"/>
      <c r="AC198" s="16"/>
      <c r="AD198" s="16"/>
      <c r="AE198" s="16"/>
      <c r="AT198" s="275" t="s">
        <v>166</v>
      </c>
      <c r="AU198" s="275" t="s">
        <v>83</v>
      </c>
      <c r="AV198" s="16" t="s">
        <v>157</v>
      </c>
      <c r="AW198" s="16" t="s">
        <v>30</v>
      </c>
      <c r="AX198" s="16" t="s">
        <v>81</v>
      </c>
      <c r="AY198" s="275" t="s">
        <v>150</v>
      </c>
    </row>
    <row r="199" s="2" customFormat="1" ht="24.15" customHeight="1">
      <c r="A199" s="39"/>
      <c r="B199" s="40"/>
      <c r="C199" s="219" t="s">
        <v>7</v>
      </c>
      <c r="D199" s="219" t="s">
        <v>153</v>
      </c>
      <c r="E199" s="220" t="s">
        <v>272</v>
      </c>
      <c r="F199" s="221" t="s">
        <v>273</v>
      </c>
      <c r="G199" s="222" t="s">
        <v>274</v>
      </c>
      <c r="H199" s="223">
        <v>1</v>
      </c>
      <c r="I199" s="224"/>
      <c r="J199" s="225">
        <f>ROUND(I199*H199,2)</f>
        <v>0</v>
      </c>
      <c r="K199" s="221" t="s">
        <v>1</v>
      </c>
      <c r="L199" s="45"/>
      <c r="M199" s="226" t="s">
        <v>1</v>
      </c>
      <c r="N199" s="227" t="s">
        <v>38</v>
      </c>
      <c r="O199" s="92"/>
      <c r="P199" s="228">
        <f>O199*H199</f>
        <v>0</v>
      </c>
      <c r="Q199" s="228">
        <v>0</v>
      </c>
      <c r="R199" s="228">
        <f>Q199*H199</f>
        <v>0</v>
      </c>
      <c r="S199" s="228">
        <v>0</v>
      </c>
      <c r="T199" s="22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0" t="s">
        <v>238</v>
      </c>
      <c r="AT199" s="230" t="s">
        <v>153</v>
      </c>
      <c r="AU199" s="230" t="s">
        <v>83</v>
      </c>
      <c r="AY199" s="18" t="s">
        <v>150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8" t="s">
        <v>81</v>
      </c>
      <c r="BK199" s="231">
        <f>ROUND(I199*H199,2)</f>
        <v>0</v>
      </c>
      <c r="BL199" s="18" t="s">
        <v>238</v>
      </c>
      <c r="BM199" s="230" t="s">
        <v>275</v>
      </c>
    </row>
    <row r="200" s="2" customFormat="1" ht="24.15" customHeight="1">
      <c r="A200" s="39"/>
      <c r="B200" s="40"/>
      <c r="C200" s="219" t="s">
        <v>276</v>
      </c>
      <c r="D200" s="219" t="s">
        <v>153</v>
      </c>
      <c r="E200" s="220" t="s">
        <v>277</v>
      </c>
      <c r="F200" s="221" t="s">
        <v>278</v>
      </c>
      <c r="G200" s="222" t="s">
        <v>200</v>
      </c>
      <c r="H200" s="223">
        <v>2</v>
      </c>
      <c r="I200" s="224"/>
      <c r="J200" s="225">
        <f>ROUND(I200*H200,2)</f>
        <v>0</v>
      </c>
      <c r="K200" s="221" t="s">
        <v>1</v>
      </c>
      <c r="L200" s="45"/>
      <c r="M200" s="226" t="s">
        <v>1</v>
      </c>
      <c r="N200" s="227" t="s">
        <v>38</v>
      </c>
      <c r="O200" s="92"/>
      <c r="P200" s="228">
        <f>O200*H200</f>
        <v>0</v>
      </c>
      <c r="Q200" s="228">
        <v>0</v>
      </c>
      <c r="R200" s="228">
        <f>Q200*H200</f>
        <v>0</v>
      </c>
      <c r="S200" s="228">
        <v>0</v>
      </c>
      <c r="T200" s="229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0" t="s">
        <v>238</v>
      </c>
      <c r="AT200" s="230" t="s">
        <v>153</v>
      </c>
      <c r="AU200" s="230" t="s">
        <v>83</v>
      </c>
      <c r="AY200" s="18" t="s">
        <v>150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8" t="s">
        <v>81</v>
      </c>
      <c r="BK200" s="231">
        <f>ROUND(I200*H200,2)</f>
        <v>0</v>
      </c>
      <c r="BL200" s="18" t="s">
        <v>238</v>
      </c>
      <c r="BM200" s="230" t="s">
        <v>279</v>
      </c>
    </row>
    <row r="201" s="2" customFormat="1" ht="33" customHeight="1">
      <c r="A201" s="39"/>
      <c r="B201" s="40"/>
      <c r="C201" s="219" t="s">
        <v>280</v>
      </c>
      <c r="D201" s="219" t="s">
        <v>153</v>
      </c>
      <c r="E201" s="220" t="s">
        <v>281</v>
      </c>
      <c r="F201" s="221" t="s">
        <v>282</v>
      </c>
      <c r="G201" s="222" t="s">
        <v>200</v>
      </c>
      <c r="H201" s="223">
        <v>1</v>
      </c>
      <c r="I201" s="224"/>
      <c r="J201" s="225">
        <f>ROUND(I201*H201,2)</f>
        <v>0</v>
      </c>
      <c r="K201" s="221" t="s">
        <v>1</v>
      </c>
      <c r="L201" s="45"/>
      <c r="M201" s="226" t="s">
        <v>1</v>
      </c>
      <c r="N201" s="227" t="s">
        <v>38</v>
      </c>
      <c r="O201" s="92"/>
      <c r="P201" s="228">
        <f>O201*H201</f>
        <v>0</v>
      </c>
      <c r="Q201" s="228">
        <v>0</v>
      </c>
      <c r="R201" s="228">
        <f>Q201*H201</f>
        <v>0</v>
      </c>
      <c r="S201" s="228">
        <v>0</v>
      </c>
      <c r="T201" s="229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0" t="s">
        <v>238</v>
      </c>
      <c r="AT201" s="230" t="s">
        <v>153</v>
      </c>
      <c r="AU201" s="230" t="s">
        <v>83</v>
      </c>
      <c r="AY201" s="18" t="s">
        <v>150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8" t="s">
        <v>81</v>
      </c>
      <c r="BK201" s="231">
        <f>ROUND(I201*H201,2)</f>
        <v>0</v>
      </c>
      <c r="BL201" s="18" t="s">
        <v>238</v>
      </c>
      <c r="BM201" s="230" t="s">
        <v>283</v>
      </c>
    </row>
    <row r="202" s="2" customFormat="1" ht="24.15" customHeight="1">
      <c r="A202" s="39"/>
      <c r="B202" s="40"/>
      <c r="C202" s="219" t="s">
        <v>284</v>
      </c>
      <c r="D202" s="219" t="s">
        <v>153</v>
      </c>
      <c r="E202" s="220" t="s">
        <v>285</v>
      </c>
      <c r="F202" s="221" t="s">
        <v>286</v>
      </c>
      <c r="G202" s="222" t="s">
        <v>200</v>
      </c>
      <c r="H202" s="223">
        <v>1</v>
      </c>
      <c r="I202" s="224"/>
      <c r="J202" s="225">
        <f>ROUND(I202*H202,2)</f>
        <v>0</v>
      </c>
      <c r="K202" s="221" t="s">
        <v>1</v>
      </c>
      <c r="L202" s="45"/>
      <c r="M202" s="226" t="s">
        <v>1</v>
      </c>
      <c r="N202" s="227" t="s">
        <v>38</v>
      </c>
      <c r="O202" s="92"/>
      <c r="P202" s="228">
        <f>O202*H202</f>
        <v>0</v>
      </c>
      <c r="Q202" s="228">
        <v>0</v>
      </c>
      <c r="R202" s="228">
        <f>Q202*H202</f>
        <v>0</v>
      </c>
      <c r="S202" s="228">
        <v>0</v>
      </c>
      <c r="T202" s="22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0" t="s">
        <v>238</v>
      </c>
      <c r="AT202" s="230" t="s">
        <v>153</v>
      </c>
      <c r="AU202" s="230" t="s">
        <v>83</v>
      </c>
      <c r="AY202" s="18" t="s">
        <v>150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8" t="s">
        <v>81</v>
      </c>
      <c r="BK202" s="231">
        <f>ROUND(I202*H202,2)</f>
        <v>0</v>
      </c>
      <c r="BL202" s="18" t="s">
        <v>238</v>
      </c>
      <c r="BM202" s="230" t="s">
        <v>287</v>
      </c>
    </row>
    <row r="203" s="2" customFormat="1" ht="24.15" customHeight="1">
      <c r="A203" s="39"/>
      <c r="B203" s="40"/>
      <c r="C203" s="219" t="s">
        <v>288</v>
      </c>
      <c r="D203" s="219" t="s">
        <v>153</v>
      </c>
      <c r="E203" s="220" t="s">
        <v>289</v>
      </c>
      <c r="F203" s="221" t="s">
        <v>290</v>
      </c>
      <c r="G203" s="222" t="s">
        <v>200</v>
      </c>
      <c r="H203" s="223">
        <v>1</v>
      </c>
      <c r="I203" s="224"/>
      <c r="J203" s="225">
        <f>ROUND(I203*H203,2)</f>
        <v>0</v>
      </c>
      <c r="K203" s="221" t="s">
        <v>1</v>
      </c>
      <c r="L203" s="45"/>
      <c r="M203" s="226" t="s">
        <v>1</v>
      </c>
      <c r="N203" s="227" t="s">
        <v>38</v>
      </c>
      <c r="O203" s="92"/>
      <c r="P203" s="228">
        <f>O203*H203</f>
        <v>0</v>
      </c>
      <c r="Q203" s="228">
        <v>0</v>
      </c>
      <c r="R203" s="228">
        <f>Q203*H203</f>
        <v>0</v>
      </c>
      <c r="S203" s="228">
        <v>0</v>
      </c>
      <c r="T203" s="229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0" t="s">
        <v>238</v>
      </c>
      <c r="AT203" s="230" t="s">
        <v>153</v>
      </c>
      <c r="AU203" s="230" t="s">
        <v>83</v>
      </c>
      <c r="AY203" s="18" t="s">
        <v>150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8" t="s">
        <v>81</v>
      </c>
      <c r="BK203" s="231">
        <f>ROUND(I203*H203,2)</f>
        <v>0</v>
      </c>
      <c r="BL203" s="18" t="s">
        <v>238</v>
      </c>
      <c r="BM203" s="230" t="s">
        <v>291</v>
      </c>
    </row>
    <row r="204" s="12" customFormat="1" ht="22.8" customHeight="1">
      <c r="A204" s="12"/>
      <c r="B204" s="203"/>
      <c r="C204" s="204"/>
      <c r="D204" s="205" t="s">
        <v>72</v>
      </c>
      <c r="E204" s="217" t="s">
        <v>292</v>
      </c>
      <c r="F204" s="217" t="s">
        <v>293</v>
      </c>
      <c r="G204" s="204"/>
      <c r="H204" s="204"/>
      <c r="I204" s="207"/>
      <c r="J204" s="218">
        <f>BK204</f>
        <v>0</v>
      </c>
      <c r="K204" s="204"/>
      <c r="L204" s="209"/>
      <c r="M204" s="210"/>
      <c r="N204" s="211"/>
      <c r="O204" s="211"/>
      <c r="P204" s="212">
        <f>SUM(P205:P220)</f>
        <v>0</v>
      </c>
      <c r="Q204" s="211"/>
      <c r="R204" s="212">
        <f>SUM(R205:R220)</f>
        <v>0.15896</v>
      </c>
      <c r="S204" s="211"/>
      <c r="T204" s="213">
        <f>SUM(T205:T220)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14" t="s">
        <v>83</v>
      </c>
      <c r="AT204" s="215" t="s">
        <v>72</v>
      </c>
      <c r="AU204" s="215" t="s">
        <v>81</v>
      </c>
      <c r="AY204" s="214" t="s">
        <v>150</v>
      </c>
      <c r="BK204" s="216">
        <f>SUM(BK205:BK220)</f>
        <v>0</v>
      </c>
    </row>
    <row r="205" s="2" customFormat="1" ht="16.5" customHeight="1">
      <c r="A205" s="39"/>
      <c r="B205" s="40"/>
      <c r="C205" s="219" t="s">
        <v>294</v>
      </c>
      <c r="D205" s="219" t="s">
        <v>153</v>
      </c>
      <c r="E205" s="220" t="s">
        <v>295</v>
      </c>
      <c r="F205" s="221" t="s">
        <v>296</v>
      </c>
      <c r="G205" s="222" t="s">
        <v>163</v>
      </c>
      <c r="H205" s="223">
        <v>32.96</v>
      </c>
      <c r="I205" s="224"/>
      <c r="J205" s="225">
        <f>ROUND(I205*H205,2)</f>
        <v>0</v>
      </c>
      <c r="K205" s="221" t="s">
        <v>177</v>
      </c>
      <c r="L205" s="45"/>
      <c r="M205" s="226" t="s">
        <v>1</v>
      </c>
      <c r="N205" s="227" t="s">
        <v>38</v>
      </c>
      <c r="O205" s="92"/>
      <c r="P205" s="228">
        <f>O205*H205</f>
        <v>0</v>
      </c>
      <c r="Q205" s="228">
        <v>0.00029999999999999996</v>
      </c>
      <c r="R205" s="228">
        <f>Q205*H205</f>
        <v>0.009888</v>
      </c>
      <c r="S205" s="228">
        <v>0</v>
      </c>
      <c r="T205" s="229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0" t="s">
        <v>238</v>
      </c>
      <c r="AT205" s="230" t="s">
        <v>153</v>
      </c>
      <c r="AU205" s="230" t="s">
        <v>83</v>
      </c>
      <c r="AY205" s="18" t="s">
        <v>150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8" t="s">
        <v>81</v>
      </c>
      <c r="BK205" s="231">
        <f>ROUND(I205*H205,2)</f>
        <v>0</v>
      </c>
      <c r="BL205" s="18" t="s">
        <v>238</v>
      </c>
      <c r="BM205" s="230" t="s">
        <v>297</v>
      </c>
    </row>
    <row r="206" s="14" customFormat="1">
      <c r="A206" s="14"/>
      <c r="B206" s="243"/>
      <c r="C206" s="244"/>
      <c r="D206" s="234" t="s">
        <v>166</v>
      </c>
      <c r="E206" s="245" t="s">
        <v>1</v>
      </c>
      <c r="F206" s="246" t="s">
        <v>298</v>
      </c>
      <c r="G206" s="244"/>
      <c r="H206" s="247">
        <v>0.96</v>
      </c>
      <c r="I206" s="248"/>
      <c r="J206" s="244"/>
      <c r="K206" s="244"/>
      <c r="L206" s="249"/>
      <c r="M206" s="250"/>
      <c r="N206" s="251"/>
      <c r="O206" s="251"/>
      <c r="P206" s="251"/>
      <c r="Q206" s="251"/>
      <c r="R206" s="251"/>
      <c r="S206" s="251"/>
      <c r="T206" s="252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3" t="s">
        <v>166</v>
      </c>
      <c r="AU206" s="253" t="s">
        <v>83</v>
      </c>
      <c r="AV206" s="14" t="s">
        <v>83</v>
      </c>
      <c r="AW206" s="14" t="s">
        <v>30</v>
      </c>
      <c r="AX206" s="14" t="s">
        <v>73</v>
      </c>
      <c r="AY206" s="253" t="s">
        <v>150</v>
      </c>
    </row>
    <row r="207" s="14" customFormat="1">
      <c r="A207" s="14"/>
      <c r="B207" s="243"/>
      <c r="C207" s="244"/>
      <c r="D207" s="234" t="s">
        <v>166</v>
      </c>
      <c r="E207" s="245" t="s">
        <v>1</v>
      </c>
      <c r="F207" s="246" t="s">
        <v>173</v>
      </c>
      <c r="G207" s="244"/>
      <c r="H207" s="247">
        <v>32</v>
      </c>
      <c r="I207" s="248"/>
      <c r="J207" s="244"/>
      <c r="K207" s="244"/>
      <c r="L207" s="249"/>
      <c r="M207" s="250"/>
      <c r="N207" s="251"/>
      <c r="O207" s="251"/>
      <c r="P207" s="251"/>
      <c r="Q207" s="251"/>
      <c r="R207" s="251"/>
      <c r="S207" s="251"/>
      <c r="T207" s="252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3" t="s">
        <v>166</v>
      </c>
      <c r="AU207" s="253" t="s">
        <v>83</v>
      </c>
      <c r="AV207" s="14" t="s">
        <v>83</v>
      </c>
      <c r="AW207" s="14" t="s">
        <v>30</v>
      </c>
      <c r="AX207" s="14" t="s">
        <v>73</v>
      </c>
      <c r="AY207" s="253" t="s">
        <v>150</v>
      </c>
    </row>
    <row r="208" s="16" customFormat="1">
      <c r="A208" s="16"/>
      <c r="B208" s="265"/>
      <c r="C208" s="266"/>
      <c r="D208" s="234" t="s">
        <v>166</v>
      </c>
      <c r="E208" s="267" t="s">
        <v>1</v>
      </c>
      <c r="F208" s="268" t="s">
        <v>174</v>
      </c>
      <c r="G208" s="266"/>
      <c r="H208" s="269">
        <v>32.96</v>
      </c>
      <c r="I208" s="270"/>
      <c r="J208" s="266"/>
      <c r="K208" s="266"/>
      <c r="L208" s="271"/>
      <c r="M208" s="272"/>
      <c r="N208" s="273"/>
      <c r="O208" s="273"/>
      <c r="P208" s="273"/>
      <c r="Q208" s="273"/>
      <c r="R208" s="273"/>
      <c r="S208" s="273"/>
      <c r="T208" s="274"/>
      <c r="U208" s="16"/>
      <c r="V208" s="16"/>
      <c r="W208" s="16"/>
      <c r="X208" s="16"/>
      <c r="Y208" s="16"/>
      <c r="Z208" s="16"/>
      <c r="AA208" s="16"/>
      <c r="AB208" s="16"/>
      <c r="AC208" s="16"/>
      <c r="AD208" s="16"/>
      <c r="AE208" s="16"/>
      <c r="AT208" s="275" t="s">
        <v>166</v>
      </c>
      <c r="AU208" s="275" t="s">
        <v>83</v>
      </c>
      <c r="AV208" s="16" t="s">
        <v>157</v>
      </c>
      <c r="AW208" s="16" t="s">
        <v>30</v>
      </c>
      <c r="AX208" s="16" t="s">
        <v>81</v>
      </c>
      <c r="AY208" s="275" t="s">
        <v>150</v>
      </c>
    </row>
    <row r="209" s="2" customFormat="1" ht="37.8" customHeight="1">
      <c r="A209" s="39"/>
      <c r="B209" s="40"/>
      <c r="C209" s="219" t="s">
        <v>299</v>
      </c>
      <c r="D209" s="219" t="s">
        <v>153</v>
      </c>
      <c r="E209" s="220" t="s">
        <v>300</v>
      </c>
      <c r="F209" s="221" t="s">
        <v>301</v>
      </c>
      <c r="G209" s="222" t="s">
        <v>183</v>
      </c>
      <c r="H209" s="223">
        <v>1.6</v>
      </c>
      <c r="I209" s="224"/>
      <c r="J209" s="225">
        <f>ROUND(I209*H209,2)</f>
        <v>0</v>
      </c>
      <c r="K209" s="221" t="s">
        <v>177</v>
      </c>
      <c r="L209" s="45"/>
      <c r="M209" s="226" t="s">
        <v>1</v>
      </c>
      <c r="N209" s="227" t="s">
        <v>38</v>
      </c>
      <c r="O209" s="92"/>
      <c r="P209" s="228">
        <f>O209*H209</f>
        <v>0</v>
      </c>
      <c r="Q209" s="228">
        <v>0.00153</v>
      </c>
      <c r="R209" s="228">
        <f>Q209*H209</f>
        <v>0.002448</v>
      </c>
      <c r="S209" s="228">
        <v>0</v>
      </c>
      <c r="T209" s="229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0" t="s">
        <v>238</v>
      </c>
      <c r="AT209" s="230" t="s">
        <v>153</v>
      </c>
      <c r="AU209" s="230" t="s">
        <v>83</v>
      </c>
      <c r="AY209" s="18" t="s">
        <v>150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8" t="s">
        <v>81</v>
      </c>
      <c r="BK209" s="231">
        <f>ROUND(I209*H209,2)</f>
        <v>0</v>
      </c>
      <c r="BL209" s="18" t="s">
        <v>238</v>
      </c>
      <c r="BM209" s="230" t="s">
        <v>302</v>
      </c>
    </row>
    <row r="210" s="2" customFormat="1" ht="33" customHeight="1">
      <c r="A210" s="39"/>
      <c r="B210" s="40"/>
      <c r="C210" s="281" t="s">
        <v>303</v>
      </c>
      <c r="D210" s="281" t="s">
        <v>304</v>
      </c>
      <c r="E210" s="282" t="s">
        <v>305</v>
      </c>
      <c r="F210" s="283" t="s">
        <v>306</v>
      </c>
      <c r="G210" s="284" t="s">
        <v>163</v>
      </c>
      <c r="H210" s="285">
        <v>0.576</v>
      </c>
      <c r="I210" s="286"/>
      <c r="J210" s="287">
        <f>ROUND(I210*H210,2)</f>
        <v>0</v>
      </c>
      <c r="K210" s="283" t="s">
        <v>177</v>
      </c>
      <c r="L210" s="288"/>
      <c r="M210" s="289" t="s">
        <v>1</v>
      </c>
      <c r="N210" s="290" t="s">
        <v>38</v>
      </c>
      <c r="O210" s="92"/>
      <c r="P210" s="228">
        <f>O210*H210</f>
        <v>0</v>
      </c>
      <c r="Q210" s="228">
        <v>0.021999999999999996</v>
      </c>
      <c r="R210" s="228">
        <f>Q210*H210</f>
        <v>0.012671999999999997</v>
      </c>
      <c r="S210" s="228">
        <v>0</v>
      </c>
      <c r="T210" s="229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0" t="s">
        <v>307</v>
      </c>
      <c r="AT210" s="230" t="s">
        <v>304</v>
      </c>
      <c r="AU210" s="230" t="s">
        <v>83</v>
      </c>
      <c r="AY210" s="18" t="s">
        <v>150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8" t="s">
        <v>81</v>
      </c>
      <c r="BK210" s="231">
        <f>ROUND(I210*H210,2)</f>
        <v>0</v>
      </c>
      <c r="BL210" s="18" t="s">
        <v>238</v>
      </c>
      <c r="BM210" s="230" t="s">
        <v>308</v>
      </c>
    </row>
    <row r="211" s="14" customFormat="1">
      <c r="A211" s="14"/>
      <c r="B211" s="243"/>
      <c r="C211" s="244"/>
      <c r="D211" s="234" t="s">
        <v>166</v>
      </c>
      <c r="E211" s="245" t="s">
        <v>1</v>
      </c>
      <c r="F211" s="246" t="s">
        <v>309</v>
      </c>
      <c r="G211" s="244"/>
      <c r="H211" s="247">
        <v>0.576</v>
      </c>
      <c r="I211" s="248"/>
      <c r="J211" s="244"/>
      <c r="K211" s="244"/>
      <c r="L211" s="249"/>
      <c r="M211" s="250"/>
      <c r="N211" s="251"/>
      <c r="O211" s="251"/>
      <c r="P211" s="251"/>
      <c r="Q211" s="251"/>
      <c r="R211" s="251"/>
      <c r="S211" s="251"/>
      <c r="T211" s="252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3" t="s">
        <v>166</v>
      </c>
      <c r="AU211" s="253" t="s">
        <v>83</v>
      </c>
      <c r="AV211" s="14" t="s">
        <v>83</v>
      </c>
      <c r="AW211" s="14" t="s">
        <v>30</v>
      </c>
      <c r="AX211" s="14" t="s">
        <v>81</v>
      </c>
      <c r="AY211" s="253" t="s">
        <v>150</v>
      </c>
    </row>
    <row r="212" s="2" customFormat="1" ht="33" customHeight="1">
      <c r="A212" s="39"/>
      <c r="B212" s="40"/>
      <c r="C212" s="219" t="s">
        <v>310</v>
      </c>
      <c r="D212" s="219" t="s">
        <v>153</v>
      </c>
      <c r="E212" s="220" t="s">
        <v>311</v>
      </c>
      <c r="F212" s="221" t="s">
        <v>312</v>
      </c>
      <c r="G212" s="222" t="s">
        <v>183</v>
      </c>
      <c r="H212" s="223">
        <v>41.6</v>
      </c>
      <c r="I212" s="224"/>
      <c r="J212" s="225">
        <f>ROUND(I212*H212,2)</f>
        <v>0</v>
      </c>
      <c r="K212" s="221" t="s">
        <v>177</v>
      </c>
      <c r="L212" s="45"/>
      <c r="M212" s="226" t="s">
        <v>1</v>
      </c>
      <c r="N212" s="227" t="s">
        <v>38</v>
      </c>
      <c r="O212" s="92"/>
      <c r="P212" s="228">
        <f>O212*H212</f>
        <v>0</v>
      </c>
      <c r="Q212" s="228">
        <v>0.00058</v>
      </c>
      <c r="R212" s="228">
        <f>Q212*H212</f>
        <v>0.024128</v>
      </c>
      <c r="S212" s="228">
        <v>0</v>
      </c>
      <c r="T212" s="229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0" t="s">
        <v>238</v>
      </c>
      <c r="AT212" s="230" t="s">
        <v>153</v>
      </c>
      <c r="AU212" s="230" t="s">
        <v>83</v>
      </c>
      <c r="AY212" s="18" t="s">
        <v>150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8" t="s">
        <v>81</v>
      </c>
      <c r="BK212" s="231">
        <f>ROUND(I212*H212,2)</f>
        <v>0</v>
      </c>
      <c r="BL212" s="18" t="s">
        <v>238</v>
      </c>
      <c r="BM212" s="230" t="s">
        <v>313</v>
      </c>
    </row>
    <row r="213" s="14" customFormat="1">
      <c r="A213" s="14"/>
      <c r="B213" s="243"/>
      <c r="C213" s="244"/>
      <c r="D213" s="234" t="s">
        <v>166</v>
      </c>
      <c r="E213" s="245" t="s">
        <v>1</v>
      </c>
      <c r="F213" s="246" t="s">
        <v>314</v>
      </c>
      <c r="G213" s="244"/>
      <c r="H213" s="247">
        <v>9.6</v>
      </c>
      <c r="I213" s="248"/>
      <c r="J213" s="244"/>
      <c r="K213" s="244"/>
      <c r="L213" s="249"/>
      <c r="M213" s="250"/>
      <c r="N213" s="251"/>
      <c r="O213" s="251"/>
      <c r="P213" s="251"/>
      <c r="Q213" s="251"/>
      <c r="R213" s="251"/>
      <c r="S213" s="251"/>
      <c r="T213" s="252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3" t="s">
        <v>166</v>
      </c>
      <c r="AU213" s="253" t="s">
        <v>83</v>
      </c>
      <c r="AV213" s="14" t="s">
        <v>83</v>
      </c>
      <c r="AW213" s="14" t="s">
        <v>30</v>
      </c>
      <c r="AX213" s="14" t="s">
        <v>73</v>
      </c>
      <c r="AY213" s="253" t="s">
        <v>150</v>
      </c>
    </row>
    <row r="214" s="14" customFormat="1">
      <c r="A214" s="14"/>
      <c r="B214" s="243"/>
      <c r="C214" s="244"/>
      <c r="D214" s="234" t="s">
        <v>166</v>
      </c>
      <c r="E214" s="245" t="s">
        <v>1</v>
      </c>
      <c r="F214" s="246" t="s">
        <v>173</v>
      </c>
      <c r="G214" s="244"/>
      <c r="H214" s="247">
        <v>32</v>
      </c>
      <c r="I214" s="248"/>
      <c r="J214" s="244"/>
      <c r="K214" s="244"/>
      <c r="L214" s="249"/>
      <c r="M214" s="250"/>
      <c r="N214" s="251"/>
      <c r="O214" s="251"/>
      <c r="P214" s="251"/>
      <c r="Q214" s="251"/>
      <c r="R214" s="251"/>
      <c r="S214" s="251"/>
      <c r="T214" s="252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3" t="s">
        <v>166</v>
      </c>
      <c r="AU214" s="253" t="s">
        <v>83</v>
      </c>
      <c r="AV214" s="14" t="s">
        <v>83</v>
      </c>
      <c r="AW214" s="14" t="s">
        <v>30</v>
      </c>
      <c r="AX214" s="14" t="s">
        <v>73</v>
      </c>
      <c r="AY214" s="253" t="s">
        <v>150</v>
      </c>
    </row>
    <row r="215" s="16" customFormat="1">
      <c r="A215" s="16"/>
      <c r="B215" s="265"/>
      <c r="C215" s="266"/>
      <c r="D215" s="234" t="s">
        <v>166</v>
      </c>
      <c r="E215" s="267" t="s">
        <v>1</v>
      </c>
      <c r="F215" s="268" t="s">
        <v>174</v>
      </c>
      <c r="G215" s="266"/>
      <c r="H215" s="269">
        <v>41.6</v>
      </c>
      <c r="I215" s="270"/>
      <c r="J215" s="266"/>
      <c r="K215" s="266"/>
      <c r="L215" s="271"/>
      <c r="M215" s="272"/>
      <c r="N215" s="273"/>
      <c r="O215" s="273"/>
      <c r="P215" s="273"/>
      <c r="Q215" s="273"/>
      <c r="R215" s="273"/>
      <c r="S215" s="273"/>
      <c r="T215" s="274"/>
      <c r="U215" s="16"/>
      <c r="V215" s="16"/>
      <c r="W215" s="16"/>
      <c r="X215" s="16"/>
      <c r="Y215" s="16"/>
      <c r="Z215" s="16"/>
      <c r="AA215" s="16"/>
      <c r="AB215" s="16"/>
      <c r="AC215" s="16"/>
      <c r="AD215" s="16"/>
      <c r="AE215" s="16"/>
      <c r="AT215" s="275" t="s">
        <v>166</v>
      </c>
      <c r="AU215" s="275" t="s">
        <v>83</v>
      </c>
      <c r="AV215" s="16" t="s">
        <v>157</v>
      </c>
      <c r="AW215" s="16" t="s">
        <v>30</v>
      </c>
      <c r="AX215" s="16" t="s">
        <v>81</v>
      </c>
      <c r="AY215" s="275" t="s">
        <v>150</v>
      </c>
    </row>
    <row r="216" s="2" customFormat="1" ht="33" customHeight="1">
      <c r="A216" s="39"/>
      <c r="B216" s="40"/>
      <c r="C216" s="281" t="s">
        <v>315</v>
      </c>
      <c r="D216" s="281" t="s">
        <v>304</v>
      </c>
      <c r="E216" s="282" t="s">
        <v>305</v>
      </c>
      <c r="F216" s="283" t="s">
        <v>306</v>
      </c>
      <c r="G216" s="284" t="s">
        <v>163</v>
      </c>
      <c r="H216" s="285">
        <v>4.992</v>
      </c>
      <c r="I216" s="286"/>
      <c r="J216" s="287">
        <f>ROUND(I216*H216,2)</f>
        <v>0</v>
      </c>
      <c r="K216" s="283" t="s">
        <v>177</v>
      </c>
      <c r="L216" s="288"/>
      <c r="M216" s="289" t="s">
        <v>1</v>
      </c>
      <c r="N216" s="290" t="s">
        <v>38</v>
      </c>
      <c r="O216" s="92"/>
      <c r="P216" s="228">
        <f>O216*H216</f>
        <v>0</v>
      </c>
      <c r="Q216" s="228">
        <v>0.021999999999999996</v>
      </c>
      <c r="R216" s="228">
        <f>Q216*H216</f>
        <v>0.10982399999999998</v>
      </c>
      <c r="S216" s="228">
        <v>0</v>
      </c>
      <c r="T216" s="229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0" t="s">
        <v>307</v>
      </c>
      <c r="AT216" s="230" t="s">
        <v>304</v>
      </c>
      <c r="AU216" s="230" t="s">
        <v>83</v>
      </c>
      <c r="AY216" s="18" t="s">
        <v>150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8" t="s">
        <v>81</v>
      </c>
      <c r="BK216" s="231">
        <f>ROUND(I216*H216,2)</f>
        <v>0</v>
      </c>
      <c r="BL216" s="18" t="s">
        <v>238</v>
      </c>
      <c r="BM216" s="230" t="s">
        <v>316</v>
      </c>
    </row>
    <row r="217" s="14" customFormat="1">
      <c r="A217" s="14"/>
      <c r="B217" s="243"/>
      <c r="C217" s="244"/>
      <c r="D217" s="234" t="s">
        <v>166</v>
      </c>
      <c r="E217" s="245" t="s">
        <v>1</v>
      </c>
      <c r="F217" s="246" t="s">
        <v>317</v>
      </c>
      <c r="G217" s="244"/>
      <c r="H217" s="247">
        <v>1.152</v>
      </c>
      <c r="I217" s="248"/>
      <c r="J217" s="244"/>
      <c r="K217" s="244"/>
      <c r="L217" s="249"/>
      <c r="M217" s="250"/>
      <c r="N217" s="251"/>
      <c r="O217" s="251"/>
      <c r="P217" s="251"/>
      <c r="Q217" s="251"/>
      <c r="R217" s="251"/>
      <c r="S217" s="251"/>
      <c r="T217" s="252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3" t="s">
        <v>166</v>
      </c>
      <c r="AU217" s="253" t="s">
        <v>83</v>
      </c>
      <c r="AV217" s="14" t="s">
        <v>83</v>
      </c>
      <c r="AW217" s="14" t="s">
        <v>30</v>
      </c>
      <c r="AX217" s="14" t="s">
        <v>73</v>
      </c>
      <c r="AY217" s="253" t="s">
        <v>150</v>
      </c>
    </row>
    <row r="218" s="14" customFormat="1">
      <c r="A218" s="14"/>
      <c r="B218" s="243"/>
      <c r="C218" s="244"/>
      <c r="D218" s="234" t="s">
        <v>166</v>
      </c>
      <c r="E218" s="245" t="s">
        <v>1</v>
      </c>
      <c r="F218" s="246" t="s">
        <v>318</v>
      </c>
      <c r="G218" s="244"/>
      <c r="H218" s="247">
        <v>3.84</v>
      </c>
      <c r="I218" s="248"/>
      <c r="J218" s="244"/>
      <c r="K218" s="244"/>
      <c r="L218" s="249"/>
      <c r="M218" s="250"/>
      <c r="N218" s="251"/>
      <c r="O218" s="251"/>
      <c r="P218" s="251"/>
      <c r="Q218" s="251"/>
      <c r="R218" s="251"/>
      <c r="S218" s="251"/>
      <c r="T218" s="252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3" t="s">
        <v>166</v>
      </c>
      <c r="AU218" s="253" t="s">
        <v>83</v>
      </c>
      <c r="AV218" s="14" t="s">
        <v>83</v>
      </c>
      <c r="AW218" s="14" t="s">
        <v>30</v>
      </c>
      <c r="AX218" s="14" t="s">
        <v>73</v>
      </c>
      <c r="AY218" s="253" t="s">
        <v>150</v>
      </c>
    </row>
    <row r="219" s="16" customFormat="1">
      <c r="A219" s="16"/>
      <c r="B219" s="265"/>
      <c r="C219" s="266"/>
      <c r="D219" s="234" t="s">
        <v>166</v>
      </c>
      <c r="E219" s="267" t="s">
        <v>1</v>
      </c>
      <c r="F219" s="268" t="s">
        <v>174</v>
      </c>
      <c r="G219" s="266"/>
      <c r="H219" s="269">
        <v>4.992</v>
      </c>
      <c r="I219" s="270"/>
      <c r="J219" s="266"/>
      <c r="K219" s="266"/>
      <c r="L219" s="271"/>
      <c r="M219" s="272"/>
      <c r="N219" s="273"/>
      <c r="O219" s="273"/>
      <c r="P219" s="273"/>
      <c r="Q219" s="273"/>
      <c r="R219" s="273"/>
      <c r="S219" s="273"/>
      <c r="T219" s="274"/>
      <c r="U219" s="16"/>
      <c r="V219" s="16"/>
      <c r="W219" s="16"/>
      <c r="X219" s="16"/>
      <c r="Y219" s="16"/>
      <c r="Z219" s="16"/>
      <c r="AA219" s="16"/>
      <c r="AB219" s="16"/>
      <c r="AC219" s="16"/>
      <c r="AD219" s="16"/>
      <c r="AE219" s="16"/>
      <c r="AT219" s="275" t="s">
        <v>166</v>
      </c>
      <c r="AU219" s="275" t="s">
        <v>83</v>
      </c>
      <c r="AV219" s="16" t="s">
        <v>157</v>
      </c>
      <c r="AW219" s="16" t="s">
        <v>30</v>
      </c>
      <c r="AX219" s="16" t="s">
        <v>81</v>
      </c>
      <c r="AY219" s="275" t="s">
        <v>150</v>
      </c>
    </row>
    <row r="220" s="2" customFormat="1" ht="24.15" customHeight="1">
      <c r="A220" s="39"/>
      <c r="B220" s="40"/>
      <c r="C220" s="219" t="s">
        <v>319</v>
      </c>
      <c r="D220" s="219" t="s">
        <v>153</v>
      </c>
      <c r="E220" s="220" t="s">
        <v>320</v>
      </c>
      <c r="F220" s="221" t="s">
        <v>321</v>
      </c>
      <c r="G220" s="222" t="s">
        <v>237</v>
      </c>
      <c r="H220" s="276"/>
      <c r="I220" s="224"/>
      <c r="J220" s="225">
        <f>ROUND(I220*H220,2)</f>
        <v>0</v>
      </c>
      <c r="K220" s="221" t="s">
        <v>177</v>
      </c>
      <c r="L220" s="45"/>
      <c r="M220" s="226" t="s">
        <v>1</v>
      </c>
      <c r="N220" s="227" t="s">
        <v>38</v>
      </c>
      <c r="O220" s="92"/>
      <c r="P220" s="228">
        <f>O220*H220</f>
        <v>0</v>
      </c>
      <c r="Q220" s="228">
        <v>0</v>
      </c>
      <c r="R220" s="228">
        <f>Q220*H220</f>
        <v>0</v>
      </c>
      <c r="S220" s="228">
        <v>0</v>
      </c>
      <c r="T220" s="229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0" t="s">
        <v>238</v>
      </c>
      <c r="AT220" s="230" t="s">
        <v>153</v>
      </c>
      <c r="AU220" s="230" t="s">
        <v>83</v>
      </c>
      <c r="AY220" s="18" t="s">
        <v>150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18" t="s">
        <v>81</v>
      </c>
      <c r="BK220" s="231">
        <f>ROUND(I220*H220,2)</f>
        <v>0</v>
      </c>
      <c r="BL220" s="18" t="s">
        <v>238</v>
      </c>
      <c r="BM220" s="230" t="s">
        <v>322</v>
      </c>
    </row>
    <row r="221" s="12" customFormat="1" ht="22.8" customHeight="1">
      <c r="A221" s="12"/>
      <c r="B221" s="203"/>
      <c r="C221" s="204"/>
      <c r="D221" s="205" t="s">
        <v>72</v>
      </c>
      <c r="E221" s="217" t="s">
        <v>323</v>
      </c>
      <c r="F221" s="217" t="s">
        <v>324</v>
      </c>
      <c r="G221" s="204"/>
      <c r="H221" s="204"/>
      <c r="I221" s="207"/>
      <c r="J221" s="218">
        <f>BK221</f>
        <v>0</v>
      </c>
      <c r="K221" s="204"/>
      <c r="L221" s="209"/>
      <c r="M221" s="210"/>
      <c r="N221" s="211"/>
      <c r="O221" s="211"/>
      <c r="P221" s="212">
        <f>SUM(P222:P237)</f>
        <v>0</v>
      </c>
      <c r="Q221" s="211"/>
      <c r="R221" s="212">
        <f>SUM(R222:R237)</f>
        <v>0.35948219999999996</v>
      </c>
      <c r="S221" s="211"/>
      <c r="T221" s="213">
        <f>SUM(T222:T237)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14" t="s">
        <v>83</v>
      </c>
      <c r="AT221" s="215" t="s">
        <v>72</v>
      </c>
      <c r="AU221" s="215" t="s">
        <v>81</v>
      </c>
      <c r="AY221" s="214" t="s">
        <v>150</v>
      </c>
      <c r="BK221" s="216">
        <f>SUM(BK222:BK237)</f>
        <v>0</v>
      </c>
    </row>
    <row r="222" s="2" customFormat="1" ht="24.15" customHeight="1">
      <c r="A222" s="39"/>
      <c r="B222" s="40"/>
      <c r="C222" s="219" t="s">
        <v>307</v>
      </c>
      <c r="D222" s="219" t="s">
        <v>153</v>
      </c>
      <c r="E222" s="220" t="s">
        <v>325</v>
      </c>
      <c r="F222" s="221" t="s">
        <v>326</v>
      </c>
      <c r="G222" s="222" t="s">
        <v>163</v>
      </c>
      <c r="H222" s="223">
        <v>47.74</v>
      </c>
      <c r="I222" s="224"/>
      <c r="J222" s="225">
        <f>ROUND(I222*H222,2)</f>
        <v>0</v>
      </c>
      <c r="K222" s="221" t="s">
        <v>177</v>
      </c>
      <c r="L222" s="45"/>
      <c r="M222" s="226" t="s">
        <v>1</v>
      </c>
      <c r="N222" s="227" t="s">
        <v>38</v>
      </c>
      <c r="O222" s="92"/>
      <c r="P222" s="228">
        <f>O222*H222</f>
        <v>0</v>
      </c>
      <c r="Q222" s="228">
        <v>0</v>
      </c>
      <c r="R222" s="228">
        <f>Q222*H222</f>
        <v>0</v>
      </c>
      <c r="S222" s="228">
        <v>0</v>
      </c>
      <c r="T222" s="229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0" t="s">
        <v>238</v>
      </c>
      <c r="AT222" s="230" t="s">
        <v>153</v>
      </c>
      <c r="AU222" s="230" t="s">
        <v>83</v>
      </c>
      <c r="AY222" s="18" t="s">
        <v>150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8" t="s">
        <v>81</v>
      </c>
      <c r="BK222" s="231">
        <f>ROUND(I222*H222,2)</f>
        <v>0</v>
      </c>
      <c r="BL222" s="18" t="s">
        <v>238</v>
      </c>
      <c r="BM222" s="230" t="s">
        <v>327</v>
      </c>
    </row>
    <row r="223" s="14" customFormat="1">
      <c r="A223" s="14"/>
      <c r="B223" s="243"/>
      <c r="C223" s="244"/>
      <c r="D223" s="234" t="s">
        <v>166</v>
      </c>
      <c r="E223" s="245" t="s">
        <v>1</v>
      </c>
      <c r="F223" s="246" t="s">
        <v>328</v>
      </c>
      <c r="G223" s="244"/>
      <c r="H223" s="247">
        <v>47.74</v>
      </c>
      <c r="I223" s="248"/>
      <c r="J223" s="244"/>
      <c r="K223" s="244"/>
      <c r="L223" s="249"/>
      <c r="M223" s="250"/>
      <c r="N223" s="251"/>
      <c r="O223" s="251"/>
      <c r="P223" s="251"/>
      <c r="Q223" s="251"/>
      <c r="R223" s="251"/>
      <c r="S223" s="251"/>
      <c r="T223" s="252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3" t="s">
        <v>166</v>
      </c>
      <c r="AU223" s="253" t="s">
        <v>83</v>
      </c>
      <c r="AV223" s="14" t="s">
        <v>83</v>
      </c>
      <c r="AW223" s="14" t="s">
        <v>30</v>
      </c>
      <c r="AX223" s="14" t="s">
        <v>81</v>
      </c>
      <c r="AY223" s="253" t="s">
        <v>150</v>
      </c>
    </row>
    <row r="224" s="2" customFormat="1" ht="16.5" customHeight="1">
      <c r="A224" s="39"/>
      <c r="B224" s="40"/>
      <c r="C224" s="219" t="s">
        <v>329</v>
      </c>
      <c r="D224" s="219" t="s">
        <v>153</v>
      </c>
      <c r="E224" s="220" t="s">
        <v>330</v>
      </c>
      <c r="F224" s="221" t="s">
        <v>331</v>
      </c>
      <c r="G224" s="222" t="s">
        <v>163</v>
      </c>
      <c r="H224" s="223">
        <v>47.74</v>
      </c>
      <c r="I224" s="224"/>
      <c r="J224" s="225">
        <f>ROUND(I224*H224,2)</f>
        <v>0</v>
      </c>
      <c r="K224" s="221" t="s">
        <v>177</v>
      </c>
      <c r="L224" s="45"/>
      <c r="M224" s="226" t="s">
        <v>1</v>
      </c>
      <c r="N224" s="227" t="s">
        <v>38</v>
      </c>
      <c r="O224" s="92"/>
      <c r="P224" s="228">
        <f>O224*H224</f>
        <v>0</v>
      </c>
      <c r="Q224" s="228">
        <v>0</v>
      </c>
      <c r="R224" s="228">
        <f>Q224*H224</f>
        <v>0</v>
      </c>
      <c r="S224" s="228">
        <v>0</v>
      </c>
      <c r="T224" s="229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0" t="s">
        <v>238</v>
      </c>
      <c r="AT224" s="230" t="s">
        <v>153</v>
      </c>
      <c r="AU224" s="230" t="s">
        <v>83</v>
      </c>
      <c r="AY224" s="18" t="s">
        <v>150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8" t="s">
        <v>81</v>
      </c>
      <c r="BK224" s="231">
        <f>ROUND(I224*H224,2)</f>
        <v>0</v>
      </c>
      <c r="BL224" s="18" t="s">
        <v>238</v>
      </c>
      <c r="BM224" s="230" t="s">
        <v>332</v>
      </c>
    </row>
    <row r="225" s="14" customFormat="1">
      <c r="A225" s="14"/>
      <c r="B225" s="243"/>
      <c r="C225" s="244"/>
      <c r="D225" s="234" t="s">
        <v>166</v>
      </c>
      <c r="E225" s="245" t="s">
        <v>1</v>
      </c>
      <c r="F225" s="246" t="s">
        <v>328</v>
      </c>
      <c r="G225" s="244"/>
      <c r="H225" s="247">
        <v>47.74</v>
      </c>
      <c r="I225" s="248"/>
      <c r="J225" s="244"/>
      <c r="K225" s="244"/>
      <c r="L225" s="249"/>
      <c r="M225" s="250"/>
      <c r="N225" s="251"/>
      <c r="O225" s="251"/>
      <c r="P225" s="251"/>
      <c r="Q225" s="251"/>
      <c r="R225" s="251"/>
      <c r="S225" s="251"/>
      <c r="T225" s="252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3" t="s">
        <v>166</v>
      </c>
      <c r="AU225" s="253" t="s">
        <v>83</v>
      </c>
      <c r="AV225" s="14" t="s">
        <v>83</v>
      </c>
      <c r="AW225" s="14" t="s">
        <v>30</v>
      </c>
      <c r="AX225" s="14" t="s">
        <v>81</v>
      </c>
      <c r="AY225" s="253" t="s">
        <v>150</v>
      </c>
    </row>
    <row r="226" s="2" customFormat="1" ht="24.15" customHeight="1">
      <c r="A226" s="39"/>
      <c r="B226" s="40"/>
      <c r="C226" s="219" t="s">
        <v>333</v>
      </c>
      <c r="D226" s="219" t="s">
        <v>153</v>
      </c>
      <c r="E226" s="220" t="s">
        <v>334</v>
      </c>
      <c r="F226" s="221" t="s">
        <v>335</v>
      </c>
      <c r="G226" s="222" t="s">
        <v>163</v>
      </c>
      <c r="H226" s="223">
        <v>47.74</v>
      </c>
      <c r="I226" s="224"/>
      <c r="J226" s="225">
        <f>ROUND(I226*H226,2)</f>
        <v>0</v>
      </c>
      <c r="K226" s="221" t="s">
        <v>177</v>
      </c>
      <c r="L226" s="45"/>
      <c r="M226" s="226" t="s">
        <v>1</v>
      </c>
      <c r="N226" s="227" t="s">
        <v>38</v>
      </c>
      <c r="O226" s="92"/>
      <c r="P226" s="228">
        <f>O226*H226</f>
        <v>0</v>
      </c>
      <c r="Q226" s="228">
        <v>3E-05</v>
      </c>
      <c r="R226" s="228">
        <f>Q226*H226</f>
        <v>0.0014322000000000002</v>
      </c>
      <c r="S226" s="228">
        <v>0</v>
      </c>
      <c r="T226" s="229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0" t="s">
        <v>238</v>
      </c>
      <c r="AT226" s="230" t="s">
        <v>153</v>
      </c>
      <c r="AU226" s="230" t="s">
        <v>83</v>
      </c>
      <c r="AY226" s="18" t="s">
        <v>150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8" t="s">
        <v>81</v>
      </c>
      <c r="BK226" s="231">
        <f>ROUND(I226*H226,2)</f>
        <v>0</v>
      </c>
      <c r="BL226" s="18" t="s">
        <v>238</v>
      </c>
      <c r="BM226" s="230" t="s">
        <v>336</v>
      </c>
    </row>
    <row r="227" s="14" customFormat="1">
      <c r="A227" s="14"/>
      <c r="B227" s="243"/>
      <c r="C227" s="244"/>
      <c r="D227" s="234" t="s">
        <v>166</v>
      </c>
      <c r="E227" s="245" t="s">
        <v>1</v>
      </c>
      <c r="F227" s="246" t="s">
        <v>328</v>
      </c>
      <c r="G227" s="244"/>
      <c r="H227" s="247">
        <v>47.74</v>
      </c>
      <c r="I227" s="248"/>
      <c r="J227" s="244"/>
      <c r="K227" s="244"/>
      <c r="L227" s="249"/>
      <c r="M227" s="250"/>
      <c r="N227" s="251"/>
      <c r="O227" s="251"/>
      <c r="P227" s="251"/>
      <c r="Q227" s="251"/>
      <c r="R227" s="251"/>
      <c r="S227" s="251"/>
      <c r="T227" s="252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3" t="s">
        <v>166</v>
      </c>
      <c r="AU227" s="253" t="s">
        <v>83</v>
      </c>
      <c r="AV227" s="14" t="s">
        <v>83</v>
      </c>
      <c r="AW227" s="14" t="s">
        <v>30</v>
      </c>
      <c r="AX227" s="14" t="s">
        <v>81</v>
      </c>
      <c r="AY227" s="253" t="s">
        <v>150</v>
      </c>
    </row>
    <row r="228" s="2" customFormat="1" ht="33" customHeight="1">
      <c r="A228" s="39"/>
      <c r="B228" s="40"/>
      <c r="C228" s="219" t="s">
        <v>337</v>
      </c>
      <c r="D228" s="219" t="s">
        <v>153</v>
      </c>
      <c r="E228" s="220" t="s">
        <v>338</v>
      </c>
      <c r="F228" s="221" t="s">
        <v>339</v>
      </c>
      <c r="G228" s="222" t="s">
        <v>163</v>
      </c>
      <c r="H228" s="223">
        <v>47.74</v>
      </c>
      <c r="I228" s="224"/>
      <c r="J228" s="225">
        <f>ROUND(I228*H228,2)</f>
        <v>0</v>
      </c>
      <c r="K228" s="221" t="s">
        <v>164</v>
      </c>
      <c r="L228" s="45"/>
      <c r="M228" s="226" t="s">
        <v>1</v>
      </c>
      <c r="N228" s="227" t="s">
        <v>38</v>
      </c>
      <c r="O228" s="92"/>
      <c r="P228" s="228">
        <f>O228*H228</f>
        <v>0</v>
      </c>
      <c r="Q228" s="228">
        <v>0.0075</v>
      </c>
      <c r="R228" s="228">
        <f>Q228*H228</f>
        <v>0.35804999999999996</v>
      </c>
      <c r="S228" s="228">
        <v>0</v>
      </c>
      <c r="T228" s="229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0" t="s">
        <v>238</v>
      </c>
      <c r="AT228" s="230" t="s">
        <v>153</v>
      </c>
      <c r="AU228" s="230" t="s">
        <v>83</v>
      </c>
      <c r="AY228" s="18" t="s">
        <v>150</v>
      </c>
      <c r="BE228" s="231">
        <f>IF(N228="základní",J228,0)</f>
        <v>0</v>
      </c>
      <c r="BF228" s="231">
        <f>IF(N228="snížená",J228,0)</f>
        <v>0</v>
      </c>
      <c r="BG228" s="231">
        <f>IF(N228="zákl. přenesená",J228,0)</f>
        <v>0</v>
      </c>
      <c r="BH228" s="231">
        <f>IF(N228="sníž. přenesená",J228,0)</f>
        <v>0</v>
      </c>
      <c r="BI228" s="231">
        <f>IF(N228="nulová",J228,0)</f>
        <v>0</v>
      </c>
      <c r="BJ228" s="18" t="s">
        <v>81</v>
      </c>
      <c r="BK228" s="231">
        <f>ROUND(I228*H228,2)</f>
        <v>0</v>
      </c>
      <c r="BL228" s="18" t="s">
        <v>238</v>
      </c>
      <c r="BM228" s="230" t="s">
        <v>340</v>
      </c>
    </row>
    <row r="229" s="14" customFormat="1">
      <c r="A229" s="14"/>
      <c r="B229" s="243"/>
      <c r="C229" s="244"/>
      <c r="D229" s="234" t="s">
        <v>166</v>
      </c>
      <c r="E229" s="245" t="s">
        <v>1</v>
      </c>
      <c r="F229" s="246" t="s">
        <v>328</v>
      </c>
      <c r="G229" s="244"/>
      <c r="H229" s="247">
        <v>47.74</v>
      </c>
      <c r="I229" s="248"/>
      <c r="J229" s="244"/>
      <c r="K229" s="244"/>
      <c r="L229" s="249"/>
      <c r="M229" s="250"/>
      <c r="N229" s="251"/>
      <c r="O229" s="251"/>
      <c r="P229" s="251"/>
      <c r="Q229" s="251"/>
      <c r="R229" s="251"/>
      <c r="S229" s="251"/>
      <c r="T229" s="252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3" t="s">
        <v>166</v>
      </c>
      <c r="AU229" s="253" t="s">
        <v>83</v>
      </c>
      <c r="AV229" s="14" t="s">
        <v>83</v>
      </c>
      <c r="AW229" s="14" t="s">
        <v>30</v>
      </c>
      <c r="AX229" s="14" t="s">
        <v>81</v>
      </c>
      <c r="AY229" s="253" t="s">
        <v>150</v>
      </c>
    </row>
    <row r="230" s="2" customFormat="1" ht="24.15" customHeight="1">
      <c r="A230" s="39"/>
      <c r="B230" s="40"/>
      <c r="C230" s="219" t="s">
        <v>341</v>
      </c>
      <c r="D230" s="219" t="s">
        <v>153</v>
      </c>
      <c r="E230" s="220" t="s">
        <v>342</v>
      </c>
      <c r="F230" s="221" t="s">
        <v>343</v>
      </c>
      <c r="G230" s="222" t="s">
        <v>237</v>
      </c>
      <c r="H230" s="276"/>
      <c r="I230" s="224"/>
      <c r="J230" s="225">
        <f>ROUND(I230*H230,2)</f>
        <v>0</v>
      </c>
      <c r="K230" s="221" t="s">
        <v>177</v>
      </c>
      <c r="L230" s="45"/>
      <c r="M230" s="226" t="s">
        <v>1</v>
      </c>
      <c r="N230" s="227" t="s">
        <v>38</v>
      </c>
      <c r="O230" s="92"/>
      <c r="P230" s="228">
        <f>O230*H230</f>
        <v>0</v>
      </c>
      <c r="Q230" s="228">
        <v>0</v>
      </c>
      <c r="R230" s="228">
        <f>Q230*H230</f>
        <v>0</v>
      </c>
      <c r="S230" s="228">
        <v>0</v>
      </c>
      <c r="T230" s="229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0" t="s">
        <v>238</v>
      </c>
      <c r="AT230" s="230" t="s">
        <v>153</v>
      </c>
      <c r="AU230" s="230" t="s">
        <v>83</v>
      </c>
      <c r="AY230" s="18" t="s">
        <v>150</v>
      </c>
      <c r="BE230" s="231">
        <f>IF(N230="základní",J230,0)</f>
        <v>0</v>
      </c>
      <c r="BF230" s="231">
        <f>IF(N230="snížená",J230,0)</f>
        <v>0</v>
      </c>
      <c r="BG230" s="231">
        <f>IF(N230="zákl. přenesená",J230,0)</f>
        <v>0</v>
      </c>
      <c r="BH230" s="231">
        <f>IF(N230="sníž. přenesená",J230,0)</f>
        <v>0</v>
      </c>
      <c r="BI230" s="231">
        <f>IF(N230="nulová",J230,0)</f>
        <v>0</v>
      </c>
      <c r="BJ230" s="18" t="s">
        <v>81</v>
      </c>
      <c r="BK230" s="231">
        <f>ROUND(I230*H230,2)</f>
        <v>0</v>
      </c>
      <c r="BL230" s="18" t="s">
        <v>238</v>
      </c>
      <c r="BM230" s="230" t="s">
        <v>344</v>
      </c>
    </row>
    <row r="231" s="2" customFormat="1" ht="24.15" customHeight="1">
      <c r="A231" s="39"/>
      <c r="B231" s="40"/>
      <c r="C231" s="219" t="s">
        <v>345</v>
      </c>
      <c r="D231" s="219" t="s">
        <v>153</v>
      </c>
      <c r="E231" s="220" t="s">
        <v>346</v>
      </c>
      <c r="F231" s="221" t="s">
        <v>347</v>
      </c>
      <c r="G231" s="222" t="s">
        <v>163</v>
      </c>
      <c r="H231" s="223">
        <v>47.74</v>
      </c>
      <c r="I231" s="224"/>
      <c r="J231" s="225">
        <f>ROUND(I231*H231,2)</f>
        <v>0</v>
      </c>
      <c r="K231" s="221" t="s">
        <v>1</v>
      </c>
      <c r="L231" s="45"/>
      <c r="M231" s="226" t="s">
        <v>1</v>
      </c>
      <c r="N231" s="227" t="s">
        <v>38</v>
      </c>
      <c r="O231" s="92"/>
      <c r="P231" s="228">
        <f>O231*H231</f>
        <v>0</v>
      </c>
      <c r="Q231" s="228">
        <v>0</v>
      </c>
      <c r="R231" s="228">
        <f>Q231*H231</f>
        <v>0</v>
      </c>
      <c r="S231" s="228">
        <v>0</v>
      </c>
      <c r="T231" s="229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0" t="s">
        <v>238</v>
      </c>
      <c r="AT231" s="230" t="s">
        <v>153</v>
      </c>
      <c r="AU231" s="230" t="s">
        <v>83</v>
      </c>
      <c r="AY231" s="18" t="s">
        <v>150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18" t="s">
        <v>81</v>
      </c>
      <c r="BK231" s="231">
        <f>ROUND(I231*H231,2)</f>
        <v>0</v>
      </c>
      <c r="BL231" s="18" t="s">
        <v>238</v>
      </c>
      <c r="BM231" s="230" t="s">
        <v>348</v>
      </c>
    </row>
    <row r="232" s="2" customFormat="1">
      <c r="A232" s="39"/>
      <c r="B232" s="40"/>
      <c r="C232" s="41"/>
      <c r="D232" s="234" t="s">
        <v>260</v>
      </c>
      <c r="E232" s="41"/>
      <c r="F232" s="277" t="s">
        <v>349</v>
      </c>
      <c r="G232" s="41"/>
      <c r="H232" s="41"/>
      <c r="I232" s="278"/>
      <c r="J232" s="41"/>
      <c r="K232" s="41"/>
      <c r="L232" s="45"/>
      <c r="M232" s="279"/>
      <c r="N232" s="280"/>
      <c r="O232" s="92"/>
      <c r="P232" s="92"/>
      <c r="Q232" s="92"/>
      <c r="R232" s="92"/>
      <c r="S232" s="92"/>
      <c r="T232" s="93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260</v>
      </c>
      <c r="AU232" s="18" t="s">
        <v>83</v>
      </c>
    </row>
    <row r="233" s="14" customFormat="1">
      <c r="A233" s="14"/>
      <c r="B233" s="243"/>
      <c r="C233" s="244"/>
      <c r="D233" s="234" t="s">
        <v>166</v>
      </c>
      <c r="E233" s="245" t="s">
        <v>1</v>
      </c>
      <c r="F233" s="246" t="s">
        <v>328</v>
      </c>
      <c r="G233" s="244"/>
      <c r="H233" s="247">
        <v>47.74</v>
      </c>
      <c r="I233" s="248"/>
      <c r="J233" s="244"/>
      <c r="K233" s="244"/>
      <c r="L233" s="249"/>
      <c r="M233" s="250"/>
      <c r="N233" s="251"/>
      <c r="O233" s="251"/>
      <c r="P233" s="251"/>
      <c r="Q233" s="251"/>
      <c r="R233" s="251"/>
      <c r="S233" s="251"/>
      <c r="T233" s="252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3" t="s">
        <v>166</v>
      </c>
      <c r="AU233" s="253" t="s">
        <v>83</v>
      </c>
      <c r="AV233" s="14" t="s">
        <v>83</v>
      </c>
      <c r="AW233" s="14" t="s">
        <v>30</v>
      </c>
      <c r="AX233" s="14" t="s">
        <v>81</v>
      </c>
      <c r="AY233" s="253" t="s">
        <v>150</v>
      </c>
    </row>
    <row r="234" s="2" customFormat="1" ht="16.5" customHeight="1">
      <c r="A234" s="39"/>
      <c r="B234" s="40"/>
      <c r="C234" s="219" t="s">
        <v>350</v>
      </c>
      <c r="D234" s="219" t="s">
        <v>153</v>
      </c>
      <c r="E234" s="220" t="s">
        <v>351</v>
      </c>
      <c r="F234" s="221" t="s">
        <v>352</v>
      </c>
      <c r="G234" s="222" t="s">
        <v>183</v>
      </c>
      <c r="H234" s="223">
        <v>40</v>
      </c>
      <c r="I234" s="224"/>
      <c r="J234" s="225">
        <f>ROUND(I234*H234,2)</f>
        <v>0</v>
      </c>
      <c r="K234" s="221" t="s">
        <v>1</v>
      </c>
      <c r="L234" s="45"/>
      <c r="M234" s="226" t="s">
        <v>1</v>
      </c>
      <c r="N234" s="227" t="s">
        <v>38</v>
      </c>
      <c r="O234" s="92"/>
      <c r="P234" s="228">
        <f>O234*H234</f>
        <v>0</v>
      </c>
      <c r="Q234" s="228">
        <v>0</v>
      </c>
      <c r="R234" s="228">
        <f>Q234*H234</f>
        <v>0</v>
      </c>
      <c r="S234" s="228">
        <v>0</v>
      </c>
      <c r="T234" s="229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0" t="s">
        <v>238</v>
      </c>
      <c r="AT234" s="230" t="s">
        <v>153</v>
      </c>
      <c r="AU234" s="230" t="s">
        <v>83</v>
      </c>
      <c r="AY234" s="18" t="s">
        <v>150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18" t="s">
        <v>81</v>
      </c>
      <c r="BK234" s="231">
        <f>ROUND(I234*H234,2)</f>
        <v>0</v>
      </c>
      <c r="BL234" s="18" t="s">
        <v>238</v>
      </c>
      <c r="BM234" s="230" t="s">
        <v>353</v>
      </c>
    </row>
    <row r="235" s="14" customFormat="1">
      <c r="A235" s="14"/>
      <c r="B235" s="243"/>
      <c r="C235" s="244"/>
      <c r="D235" s="234" t="s">
        <v>166</v>
      </c>
      <c r="E235" s="245" t="s">
        <v>1</v>
      </c>
      <c r="F235" s="246" t="s">
        <v>354</v>
      </c>
      <c r="G235" s="244"/>
      <c r="H235" s="247">
        <v>40</v>
      </c>
      <c r="I235" s="248"/>
      <c r="J235" s="244"/>
      <c r="K235" s="244"/>
      <c r="L235" s="249"/>
      <c r="M235" s="250"/>
      <c r="N235" s="251"/>
      <c r="O235" s="251"/>
      <c r="P235" s="251"/>
      <c r="Q235" s="251"/>
      <c r="R235" s="251"/>
      <c r="S235" s="251"/>
      <c r="T235" s="252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3" t="s">
        <v>166</v>
      </c>
      <c r="AU235" s="253" t="s">
        <v>83</v>
      </c>
      <c r="AV235" s="14" t="s">
        <v>83</v>
      </c>
      <c r="AW235" s="14" t="s">
        <v>30</v>
      </c>
      <c r="AX235" s="14" t="s">
        <v>81</v>
      </c>
      <c r="AY235" s="253" t="s">
        <v>150</v>
      </c>
    </row>
    <row r="236" s="2" customFormat="1" ht="16.5" customHeight="1">
      <c r="A236" s="39"/>
      <c r="B236" s="40"/>
      <c r="C236" s="219" t="s">
        <v>355</v>
      </c>
      <c r="D236" s="219" t="s">
        <v>153</v>
      </c>
      <c r="E236" s="220" t="s">
        <v>356</v>
      </c>
      <c r="F236" s="221" t="s">
        <v>357</v>
      </c>
      <c r="G236" s="222" t="s">
        <v>183</v>
      </c>
      <c r="H236" s="223">
        <v>4</v>
      </c>
      <c r="I236" s="224"/>
      <c r="J236" s="225">
        <f>ROUND(I236*H236,2)</f>
        <v>0</v>
      </c>
      <c r="K236" s="221" t="s">
        <v>1</v>
      </c>
      <c r="L236" s="45"/>
      <c r="M236" s="226" t="s">
        <v>1</v>
      </c>
      <c r="N236" s="227" t="s">
        <v>38</v>
      </c>
      <c r="O236" s="92"/>
      <c r="P236" s="228">
        <f>O236*H236</f>
        <v>0</v>
      </c>
      <c r="Q236" s="228">
        <v>0</v>
      </c>
      <c r="R236" s="228">
        <f>Q236*H236</f>
        <v>0</v>
      </c>
      <c r="S236" s="228">
        <v>0</v>
      </c>
      <c r="T236" s="229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0" t="s">
        <v>238</v>
      </c>
      <c r="AT236" s="230" t="s">
        <v>153</v>
      </c>
      <c r="AU236" s="230" t="s">
        <v>83</v>
      </c>
      <c r="AY236" s="18" t="s">
        <v>150</v>
      </c>
      <c r="BE236" s="231">
        <f>IF(N236="základní",J236,0)</f>
        <v>0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8" t="s">
        <v>81</v>
      </c>
      <c r="BK236" s="231">
        <f>ROUND(I236*H236,2)</f>
        <v>0</v>
      </c>
      <c r="BL236" s="18" t="s">
        <v>238</v>
      </c>
      <c r="BM236" s="230" t="s">
        <v>358</v>
      </c>
    </row>
    <row r="237" s="14" customFormat="1">
      <c r="A237" s="14"/>
      <c r="B237" s="243"/>
      <c r="C237" s="244"/>
      <c r="D237" s="234" t="s">
        <v>166</v>
      </c>
      <c r="E237" s="245" t="s">
        <v>1</v>
      </c>
      <c r="F237" s="246" t="s">
        <v>359</v>
      </c>
      <c r="G237" s="244"/>
      <c r="H237" s="247">
        <v>4</v>
      </c>
      <c r="I237" s="248"/>
      <c r="J237" s="244"/>
      <c r="K237" s="244"/>
      <c r="L237" s="249"/>
      <c r="M237" s="250"/>
      <c r="N237" s="251"/>
      <c r="O237" s="251"/>
      <c r="P237" s="251"/>
      <c r="Q237" s="251"/>
      <c r="R237" s="251"/>
      <c r="S237" s="251"/>
      <c r="T237" s="252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3" t="s">
        <v>166</v>
      </c>
      <c r="AU237" s="253" t="s">
        <v>83</v>
      </c>
      <c r="AV237" s="14" t="s">
        <v>83</v>
      </c>
      <c r="AW237" s="14" t="s">
        <v>30</v>
      </c>
      <c r="AX237" s="14" t="s">
        <v>81</v>
      </c>
      <c r="AY237" s="253" t="s">
        <v>150</v>
      </c>
    </row>
    <row r="238" s="12" customFormat="1" ht="22.8" customHeight="1">
      <c r="A238" s="12"/>
      <c r="B238" s="203"/>
      <c r="C238" s="204"/>
      <c r="D238" s="205" t="s">
        <v>72</v>
      </c>
      <c r="E238" s="217" t="s">
        <v>360</v>
      </c>
      <c r="F238" s="217" t="s">
        <v>361</v>
      </c>
      <c r="G238" s="204"/>
      <c r="H238" s="204"/>
      <c r="I238" s="207"/>
      <c r="J238" s="218">
        <f>BK238</f>
        <v>0</v>
      </c>
      <c r="K238" s="204"/>
      <c r="L238" s="209"/>
      <c r="M238" s="210"/>
      <c r="N238" s="211"/>
      <c r="O238" s="211"/>
      <c r="P238" s="212">
        <f>P239</f>
        <v>0</v>
      </c>
      <c r="Q238" s="211"/>
      <c r="R238" s="212">
        <f>R239</f>
        <v>0</v>
      </c>
      <c r="S238" s="211"/>
      <c r="T238" s="213">
        <f>T239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14" t="s">
        <v>83</v>
      </c>
      <c r="AT238" s="215" t="s">
        <v>72</v>
      </c>
      <c r="AU238" s="215" t="s">
        <v>81</v>
      </c>
      <c r="AY238" s="214" t="s">
        <v>150</v>
      </c>
      <c r="BK238" s="216">
        <f>BK239</f>
        <v>0</v>
      </c>
    </row>
    <row r="239" s="2" customFormat="1" ht="24.15" customHeight="1">
      <c r="A239" s="39"/>
      <c r="B239" s="40"/>
      <c r="C239" s="219" t="s">
        <v>362</v>
      </c>
      <c r="D239" s="219" t="s">
        <v>153</v>
      </c>
      <c r="E239" s="220" t="s">
        <v>363</v>
      </c>
      <c r="F239" s="221" t="s">
        <v>364</v>
      </c>
      <c r="G239" s="222" t="s">
        <v>200</v>
      </c>
      <c r="H239" s="223">
        <v>3</v>
      </c>
      <c r="I239" s="224"/>
      <c r="J239" s="225">
        <f>ROUND(I239*H239,2)</f>
        <v>0</v>
      </c>
      <c r="K239" s="221" t="s">
        <v>1</v>
      </c>
      <c r="L239" s="45"/>
      <c r="M239" s="226" t="s">
        <v>1</v>
      </c>
      <c r="N239" s="227" t="s">
        <v>38</v>
      </c>
      <c r="O239" s="92"/>
      <c r="P239" s="228">
        <f>O239*H239</f>
        <v>0</v>
      </c>
      <c r="Q239" s="228">
        <v>0</v>
      </c>
      <c r="R239" s="228">
        <f>Q239*H239</f>
        <v>0</v>
      </c>
      <c r="S239" s="228">
        <v>0</v>
      </c>
      <c r="T239" s="229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0" t="s">
        <v>238</v>
      </c>
      <c r="AT239" s="230" t="s">
        <v>153</v>
      </c>
      <c r="AU239" s="230" t="s">
        <v>83</v>
      </c>
      <c r="AY239" s="18" t="s">
        <v>150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8" t="s">
        <v>81</v>
      </c>
      <c r="BK239" s="231">
        <f>ROUND(I239*H239,2)</f>
        <v>0</v>
      </c>
      <c r="BL239" s="18" t="s">
        <v>238</v>
      </c>
      <c r="BM239" s="230" t="s">
        <v>365</v>
      </c>
    </row>
    <row r="240" s="12" customFormat="1" ht="22.8" customHeight="1">
      <c r="A240" s="12"/>
      <c r="B240" s="203"/>
      <c r="C240" s="204"/>
      <c r="D240" s="205" t="s">
        <v>72</v>
      </c>
      <c r="E240" s="217" t="s">
        <v>366</v>
      </c>
      <c r="F240" s="217" t="s">
        <v>367</v>
      </c>
      <c r="G240" s="204"/>
      <c r="H240" s="204"/>
      <c r="I240" s="207"/>
      <c r="J240" s="218">
        <f>BK240</f>
        <v>0</v>
      </c>
      <c r="K240" s="204"/>
      <c r="L240" s="209"/>
      <c r="M240" s="210"/>
      <c r="N240" s="211"/>
      <c r="O240" s="211"/>
      <c r="P240" s="212">
        <f>SUM(P241:P265)</f>
        <v>0</v>
      </c>
      <c r="Q240" s="211"/>
      <c r="R240" s="212">
        <f>SUM(R241:R265)</f>
        <v>0.15686000000000003</v>
      </c>
      <c r="S240" s="211"/>
      <c r="T240" s="213">
        <f>SUM(T241:T265)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14" t="s">
        <v>83</v>
      </c>
      <c r="AT240" s="215" t="s">
        <v>72</v>
      </c>
      <c r="AU240" s="215" t="s">
        <v>81</v>
      </c>
      <c r="AY240" s="214" t="s">
        <v>150</v>
      </c>
      <c r="BK240" s="216">
        <f>SUM(BK241:BK265)</f>
        <v>0</v>
      </c>
    </row>
    <row r="241" s="2" customFormat="1" ht="24.15" customHeight="1">
      <c r="A241" s="39"/>
      <c r="B241" s="40"/>
      <c r="C241" s="219" t="s">
        <v>368</v>
      </c>
      <c r="D241" s="219" t="s">
        <v>153</v>
      </c>
      <c r="E241" s="220" t="s">
        <v>369</v>
      </c>
      <c r="F241" s="221" t="s">
        <v>370</v>
      </c>
      <c r="G241" s="222" t="s">
        <v>163</v>
      </c>
      <c r="H241" s="223">
        <v>313.72000000000004</v>
      </c>
      <c r="I241" s="224"/>
      <c r="J241" s="225">
        <f>ROUND(I241*H241,2)</f>
        <v>0</v>
      </c>
      <c r="K241" s="221" t="s">
        <v>164</v>
      </c>
      <c r="L241" s="45"/>
      <c r="M241" s="226" t="s">
        <v>1</v>
      </c>
      <c r="N241" s="227" t="s">
        <v>38</v>
      </c>
      <c r="O241" s="92"/>
      <c r="P241" s="228">
        <f>O241*H241</f>
        <v>0</v>
      </c>
      <c r="Q241" s="228">
        <v>0</v>
      </c>
      <c r="R241" s="228">
        <f>Q241*H241</f>
        <v>0</v>
      </c>
      <c r="S241" s="228">
        <v>0</v>
      </c>
      <c r="T241" s="229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0" t="s">
        <v>238</v>
      </c>
      <c r="AT241" s="230" t="s">
        <v>153</v>
      </c>
      <c r="AU241" s="230" t="s">
        <v>83</v>
      </c>
      <c r="AY241" s="18" t="s">
        <v>150</v>
      </c>
      <c r="BE241" s="231">
        <f>IF(N241="základní",J241,0)</f>
        <v>0</v>
      </c>
      <c r="BF241" s="231">
        <f>IF(N241="snížená",J241,0)</f>
        <v>0</v>
      </c>
      <c r="BG241" s="231">
        <f>IF(N241="zákl. přenesená",J241,0)</f>
        <v>0</v>
      </c>
      <c r="BH241" s="231">
        <f>IF(N241="sníž. přenesená",J241,0)</f>
        <v>0</v>
      </c>
      <c r="BI241" s="231">
        <f>IF(N241="nulová",J241,0)</f>
        <v>0</v>
      </c>
      <c r="BJ241" s="18" t="s">
        <v>81</v>
      </c>
      <c r="BK241" s="231">
        <f>ROUND(I241*H241,2)</f>
        <v>0</v>
      </c>
      <c r="BL241" s="18" t="s">
        <v>238</v>
      </c>
      <c r="BM241" s="230" t="s">
        <v>371</v>
      </c>
    </row>
    <row r="242" s="14" customFormat="1">
      <c r="A242" s="14"/>
      <c r="B242" s="243"/>
      <c r="C242" s="244"/>
      <c r="D242" s="234" t="s">
        <v>166</v>
      </c>
      <c r="E242" s="245" t="s">
        <v>1</v>
      </c>
      <c r="F242" s="246" t="s">
        <v>372</v>
      </c>
      <c r="G242" s="244"/>
      <c r="H242" s="247">
        <v>32.76</v>
      </c>
      <c r="I242" s="248"/>
      <c r="J242" s="244"/>
      <c r="K242" s="244"/>
      <c r="L242" s="249"/>
      <c r="M242" s="250"/>
      <c r="N242" s="251"/>
      <c r="O242" s="251"/>
      <c r="P242" s="251"/>
      <c r="Q242" s="251"/>
      <c r="R242" s="251"/>
      <c r="S242" s="251"/>
      <c r="T242" s="252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3" t="s">
        <v>166</v>
      </c>
      <c r="AU242" s="253" t="s">
        <v>83</v>
      </c>
      <c r="AV242" s="14" t="s">
        <v>83</v>
      </c>
      <c r="AW242" s="14" t="s">
        <v>30</v>
      </c>
      <c r="AX242" s="14" t="s">
        <v>73</v>
      </c>
      <c r="AY242" s="253" t="s">
        <v>150</v>
      </c>
    </row>
    <row r="243" s="14" customFormat="1">
      <c r="A243" s="14"/>
      <c r="B243" s="243"/>
      <c r="C243" s="244"/>
      <c r="D243" s="234" t="s">
        <v>166</v>
      </c>
      <c r="E243" s="245" t="s">
        <v>1</v>
      </c>
      <c r="F243" s="246" t="s">
        <v>373</v>
      </c>
      <c r="G243" s="244"/>
      <c r="H243" s="247">
        <v>59.28</v>
      </c>
      <c r="I243" s="248"/>
      <c r="J243" s="244"/>
      <c r="K243" s="244"/>
      <c r="L243" s="249"/>
      <c r="M243" s="250"/>
      <c r="N243" s="251"/>
      <c r="O243" s="251"/>
      <c r="P243" s="251"/>
      <c r="Q243" s="251"/>
      <c r="R243" s="251"/>
      <c r="S243" s="251"/>
      <c r="T243" s="252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3" t="s">
        <v>166</v>
      </c>
      <c r="AU243" s="253" t="s">
        <v>83</v>
      </c>
      <c r="AV243" s="14" t="s">
        <v>83</v>
      </c>
      <c r="AW243" s="14" t="s">
        <v>30</v>
      </c>
      <c r="AX243" s="14" t="s">
        <v>73</v>
      </c>
      <c r="AY243" s="253" t="s">
        <v>150</v>
      </c>
    </row>
    <row r="244" s="14" customFormat="1">
      <c r="A244" s="14"/>
      <c r="B244" s="243"/>
      <c r="C244" s="244"/>
      <c r="D244" s="234" t="s">
        <v>166</v>
      </c>
      <c r="E244" s="245" t="s">
        <v>1</v>
      </c>
      <c r="F244" s="246" t="s">
        <v>374</v>
      </c>
      <c r="G244" s="244"/>
      <c r="H244" s="247">
        <v>48.1</v>
      </c>
      <c r="I244" s="248"/>
      <c r="J244" s="244"/>
      <c r="K244" s="244"/>
      <c r="L244" s="249"/>
      <c r="M244" s="250"/>
      <c r="N244" s="251"/>
      <c r="O244" s="251"/>
      <c r="P244" s="251"/>
      <c r="Q244" s="251"/>
      <c r="R244" s="251"/>
      <c r="S244" s="251"/>
      <c r="T244" s="252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3" t="s">
        <v>166</v>
      </c>
      <c r="AU244" s="253" t="s">
        <v>83</v>
      </c>
      <c r="AV244" s="14" t="s">
        <v>83</v>
      </c>
      <c r="AW244" s="14" t="s">
        <v>30</v>
      </c>
      <c r="AX244" s="14" t="s">
        <v>73</v>
      </c>
      <c r="AY244" s="253" t="s">
        <v>150</v>
      </c>
    </row>
    <row r="245" s="14" customFormat="1">
      <c r="A245" s="14"/>
      <c r="B245" s="243"/>
      <c r="C245" s="244"/>
      <c r="D245" s="234" t="s">
        <v>166</v>
      </c>
      <c r="E245" s="245" t="s">
        <v>1</v>
      </c>
      <c r="F245" s="246" t="s">
        <v>375</v>
      </c>
      <c r="G245" s="244"/>
      <c r="H245" s="247">
        <v>59.08</v>
      </c>
      <c r="I245" s="248"/>
      <c r="J245" s="244"/>
      <c r="K245" s="244"/>
      <c r="L245" s="249"/>
      <c r="M245" s="250"/>
      <c r="N245" s="251"/>
      <c r="O245" s="251"/>
      <c r="P245" s="251"/>
      <c r="Q245" s="251"/>
      <c r="R245" s="251"/>
      <c r="S245" s="251"/>
      <c r="T245" s="252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3" t="s">
        <v>166</v>
      </c>
      <c r="AU245" s="253" t="s">
        <v>83</v>
      </c>
      <c r="AV245" s="14" t="s">
        <v>83</v>
      </c>
      <c r="AW245" s="14" t="s">
        <v>30</v>
      </c>
      <c r="AX245" s="14" t="s">
        <v>73</v>
      </c>
      <c r="AY245" s="253" t="s">
        <v>150</v>
      </c>
    </row>
    <row r="246" s="15" customFormat="1">
      <c r="A246" s="15"/>
      <c r="B246" s="254"/>
      <c r="C246" s="255"/>
      <c r="D246" s="234" t="s">
        <v>166</v>
      </c>
      <c r="E246" s="256" t="s">
        <v>1</v>
      </c>
      <c r="F246" s="257" t="s">
        <v>171</v>
      </c>
      <c r="G246" s="255"/>
      <c r="H246" s="258">
        <v>199.21999999999997</v>
      </c>
      <c r="I246" s="259"/>
      <c r="J246" s="255"/>
      <c r="K246" s="255"/>
      <c r="L246" s="260"/>
      <c r="M246" s="261"/>
      <c r="N246" s="262"/>
      <c r="O246" s="262"/>
      <c r="P246" s="262"/>
      <c r="Q246" s="262"/>
      <c r="R246" s="262"/>
      <c r="S246" s="262"/>
      <c r="T246" s="263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64" t="s">
        <v>166</v>
      </c>
      <c r="AU246" s="264" t="s">
        <v>83</v>
      </c>
      <c r="AV246" s="15" t="s">
        <v>172</v>
      </c>
      <c r="AW246" s="15" t="s">
        <v>30</v>
      </c>
      <c r="AX246" s="15" t="s">
        <v>73</v>
      </c>
      <c r="AY246" s="264" t="s">
        <v>150</v>
      </c>
    </row>
    <row r="247" s="14" customFormat="1">
      <c r="A247" s="14"/>
      <c r="B247" s="243"/>
      <c r="C247" s="244"/>
      <c r="D247" s="234" t="s">
        <v>166</v>
      </c>
      <c r="E247" s="245" t="s">
        <v>1</v>
      </c>
      <c r="F247" s="246" t="s">
        <v>376</v>
      </c>
      <c r="G247" s="244"/>
      <c r="H247" s="247">
        <v>114.5</v>
      </c>
      <c r="I247" s="248"/>
      <c r="J247" s="244"/>
      <c r="K247" s="244"/>
      <c r="L247" s="249"/>
      <c r="M247" s="250"/>
      <c r="N247" s="251"/>
      <c r="O247" s="251"/>
      <c r="P247" s="251"/>
      <c r="Q247" s="251"/>
      <c r="R247" s="251"/>
      <c r="S247" s="251"/>
      <c r="T247" s="252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3" t="s">
        <v>166</v>
      </c>
      <c r="AU247" s="253" t="s">
        <v>83</v>
      </c>
      <c r="AV247" s="14" t="s">
        <v>83</v>
      </c>
      <c r="AW247" s="14" t="s">
        <v>30</v>
      </c>
      <c r="AX247" s="14" t="s">
        <v>73</v>
      </c>
      <c r="AY247" s="253" t="s">
        <v>150</v>
      </c>
    </row>
    <row r="248" s="16" customFormat="1">
      <c r="A248" s="16"/>
      <c r="B248" s="265"/>
      <c r="C248" s="266"/>
      <c r="D248" s="234" t="s">
        <v>166</v>
      </c>
      <c r="E248" s="267" t="s">
        <v>1</v>
      </c>
      <c r="F248" s="268" t="s">
        <v>174</v>
      </c>
      <c r="G248" s="266"/>
      <c r="H248" s="269">
        <v>313.71999999999996</v>
      </c>
      <c r="I248" s="270"/>
      <c r="J248" s="266"/>
      <c r="K248" s="266"/>
      <c r="L248" s="271"/>
      <c r="M248" s="272"/>
      <c r="N248" s="273"/>
      <c r="O248" s="273"/>
      <c r="P248" s="273"/>
      <c r="Q248" s="273"/>
      <c r="R248" s="273"/>
      <c r="S248" s="273"/>
      <c r="T248" s="274"/>
      <c r="U248" s="16"/>
      <c r="V248" s="16"/>
      <c r="W248" s="16"/>
      <c r="X248" s="16"/>
      <c r="Y248" s="16"/>
      <c r="Z248" s="16"/>
      <c r="AA248" s="16"/>
      <c r="AB248" s="16"/>
      <c r="AC248" s="16"/>
      <c r="AD248" s="16"/>
      <c r="AE248" s="16"/>
      <c r="AT248" s="275" t="s">
        <v>166</v>
      </c>
      <c r="AU248" s="275" t="s">
        <v>83</v>
      </c>
      <c r="AV248" s="16" t="s">
        <v>157</v>
      </c>
      <c r="AW248" s="16" t="s">
        <v>30</v>
      </c>
      <c r="AX248" s="16" t="s">
        <v>81</v>
      </c>
      <c r="AY248" s="275" t="s">
        <v>150</v>
      </c>
    </row>
    <row r="249" s="2" customFormat="1" ht="24.15" customHeight="1">
      <c r="A249" s="39"/>
      <c r="B249" s="40"/>
      <c r="C249" s="219" t="s">
        <v>377</v>
      </c>
      <c r="D249" s="219" t="s">
        <v>153</v>
      </c>
      <c r="E249" s="220" t="s">
        <v>378</v>
      </c>
      <c r="F249" s="221" t="s">
        <v>379</v>
      </c>
      <c r="G249" s="222" t="s">
        <v>163</v>
      </c>
      <c r="H249" s="223">
        <v>313.72000000000004</v>
      </c>
      <c r="I249" s="224"/>
      <c r="J249" s="225">
        <f>ROUND(I249*H249,2)</f>
        <v>0</v>
      </c>
      <c r="K249" s="221" t="s">
        <v>177</v>
      </c>
      <c r="L249" s="45"/>
      <c r="M249" s="226" t="s">
        <v>1</v>
      </c>
      <c r="N249" s="227" t="s">
        <v>38</v>
      </c>
      <c r="O249" s="92"/>
      <c r="P249" s="228">
        <f>O249*H249</f>
        <v>0</v>
      </c>
      <c r="Q249" s="228">
        <v>0.00021</v>
      </c>
      <c r="R249" s="228">
        <f>Q249*H249</f>
        <v>0.065881200000000016</v>
      </c>
      <c r="S249" s="228">
        <v>0</v>
      </c>
      <c r="T249" s="229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0" t="s">
        <v>238</v>
      </c>
      <c r="AT249" s="230" t="s">
        <v>153</v>
      </c>
      <c r="AU249" s="230" t="s">
        <v>83</v>
      </c>
      <c r="AY249" s="18" t="s">
        <v>150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8" t="s">
        <v>81</v>
      </c>
      <c r="BK249" s="231">
        <f>ROUND(I249*H249,2)</f>
        <v>0</v>
      </c>
      <c r="BL249" s="18" t="s">
        <v>238</v>
      </c>
      <c r="BM249" s="230" t="s">
        <v>380</v>
      </c>
    </row>
    <row r="250" s="14" customFormat="1">
      <c r="A250" s="14"/>
      <c r="B250" s="243"/>
      <c r="C250" s="244"/>
      <c r="D250" s="234" t="s">
        <v>166</v>
      </c>
      <c r="E250" s="245" t="s">
        <v>1</v>
      </c>
      <c r="F250" s="246" t="s">
        <v>372</v>
      </c>
      <c r="G250" s="244"/>
      <c r="H250" s="247">
        <v>32.76</v>
      </c>
      <c r="I250" s="248"/>
      <c r="J250" s="244"/>
      <c r="K250" s="244"/>
      <c r="L250" s="249"/>
      <c r="M250" s="250"/>
      <c r="N250" s="251"/>
      <c r="O250" s="251"/>
      <c r="P250" s="251"/>
      <c r="Q250" s="251"/>
      <c r="R250" s="251"/>
      <c r="S250" s="251"/>
      <c r="T250" s="252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3" t="s">
        <v>166</v>
      </c>
      <c r="AU250" s="253" t="s">
        <v>83</v>
      </c>
      <c r="AV250" s="14" t="s">
        <v>83</v>
      </c>
      <c r="AW250" s="14" t="s">
        <v>30</v>
      </c>
      <c r="AX250" s="14" t="s">
        <v>73</v>
      </c>
      <c r="AY250" s="253" t="s">
        <v>150</v>
      </c>
    </row>
    <row r="251" s="14" customFormat="1">
      <c r="A251" s="14"/>
      <c r="B251" s="243"/>
      <c r="C251" s="244"/>
      <c r="D251" s="234" t="s">
        <v>166</v>
      </c>
      <c r="E251" s="245" t="s">
        <v>1</v>
      </c>
      <c r="F251" s="246" t="s">
        <v>373</v>
      </c>
      <c r="G251" s="244"/>
      <c r="H251" s="247">
        <v>59.28</v>
      </c>
      <c r="I251" s="248"/>
      <c r="J251" s="244"/>
      <c r="K251" s="244"/>
      <c r="L251" s="249"/>
      <c r="M251" s="250"/>
      <c r="N251" s="251"/>
      <c r="O251" s="251"/>
      <c r="P251" s="251"/>
      <c r="Q251" s="251"/>
      <c r="R251" s="251"/>
      <c r="S251" s="251"/>
      <c r="T251" s="252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3" t="s">
        <v>166</v>
      </c>
      <c r="AU251" s="253" t="s">
        <v>83</v>
      </c>
      <c r="AV251" s="14" t="s">
        <v>83</v>
      </c>
      <c r="AW251" s="14" t="s">
        <v>30</v>
      </c>
      <c r="AX251" s="14" t="s">
        <v>73</v>
      </c>
      <c r="AY251" s="253" t="s">
        <v>150</v>
      </c>
    </row>
    <row r="252" s="14" customFormat="1">
      <c r="A252" s="14"/>
      <c r="B252" s="243"/>
      <c r="C252" s="244"/>
      <c r="D252" s="234" t="s">
        <v>166</v>
      </c>
      <c r="E252" s="245" t="s">
        <v>1</v>
      </c>
      <c r="F252" s="246" t="s">
        <v>374</v>
      </c>
      <c r="G252" s="244"/>
      <c r="H252" s="247">
        <v>48.1</v>
      </c>
      <c r="I252" s="248"/>
      <c r="J252" s="244"/>
      <c r="K252" s="244"/>
      <c r="L252" s="249"/>
      <c r="M252" s="250"/>
      <c r="N252" s="251"/>
      <c r="O252" s="251"/>
      <c r="P252" s="251"/>
      <c r="Q252" s="251"/>
      <c r="R252" s="251"/>
      <c r="S252" s="251"/>
      <c r="T252" s="252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3" t="s">
        <v>166</v>
      </c>
      <c r="AU252" s="253" t="s">
        <v>83</v>
      </c>
      <c r="AV252" s="14" t="s">
        <v>83</v>
      </c>
      <c r="AW252" s="14" t="s">
        <v>30</v>
      </c>
      <c r="AX252" s="14" t="s">
        <v>73</v>
      </c>
      <c r="AY252" s="253" t="s">
        <v>150</v>
      </c>
    </row>
    <row r="253" s="14" customFormat="1">
      <c r="A253" s="14"/>
      <c r="B253" s="243"/>
      <c r="C253" s="244"/>
      <c r="D253" s="234" t="s">
        <v>166</v>
      </c>
      <c r="E253" s="245" t="s">
        <v>1</v>
      </c>
      <c r="F253" s="246" t="s">
        <v>375</v>
      </c>
      <c r="G253" s="244"/>
      <c r="H253" s="247">
        <v>59.08</v>
      </c>
      <c r="I253" s="248"/>
      <c r="J253" s="244"/>
      <c r="K253" s="244"/>
      <c r="L253" s="249"/>
      <c r="M253" s="250"/>
      <c r="N253" s="251"/>
      <c r="O253" s="251"/>
      <c r="P253" s="251"/>
      <c r="Q253" s="251"/>
      <c r="R253" s="251"/>
      <c r="S253" s="251"/>
      <c r="T253" s="252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3" t="s">
        <v>166</v>
      </c>
      <c r="AU253" s="253" t="s">
        <v>83</v>
      </c>
      <c r="AV253" s="14" t="s">
        <v>83</v>
      </c>
      <c r="AW253" s="14" t="s">
        <v>30</v>
      </c>
      <c r="AX253" s="14" t="s">
        <v>73</v>
      </c>
      <c r="AY253" s="253" t="s">
        <v>150</v>
      </c>
    </row>
    <row r="254" s="15" customFormat="1">
      <c r="A254" s="15"/>
      <c r="B254" s="254"/>
      <c r="C254" s="255"/>
      <c r="D254" s="234" t="s">
        <v>166</v>
      </c>
      <c r="E254" s="256" t="s">
        <v>1</v>
      </c>
      <c r="F254" s="257" t="s">
        <v>171</v>
      </c>
      <c r="G254" s="255"/>
      <c r="H254" s="258">
        <v>199.21999999999997</v>
      </c>
      <c r="I254" s="259"/>
      <c r="J254" s="255"/>
      <c r="K254" s="255"/>
      <c r="L254" s="260"/>
      <c r="M254" s="261"/>
      <c r="N254" s="262"/>
      <c r="O254" s="262"/>
      <c r="P254" s="262"/>
      <c r="Q254" s="262"/>
      <c r="R254" s="262"/>
      <c r="S254" s="262"/>
      <c r="T254" s="263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64" t="s">
        <v>166</v>
      </c>
      <c r="AU254" s="264" t="s">
        <v>83</v>
      </c>
      <c r="AV254" s="15" t="s">
        <v>172</v>
      </c>
      <c r="AW254" s="15" t="s">
        <v>30</v>
      </c>
      <c r="AX254" s="15" t="s">
        <v>73</v>
      </c>
      <c r="AY254" s="264" t="s">
        <v>150</v>
      </c>
    </row>
    <row r="255" s="14" customFormat="1">
      <c r="A255" s="14"/>
      <c r="B255" s="243"/>
      <c r="C255" s="244"/>
      <c r="D255" s="234" t="s">
        <v>166</v>
      </c>
      <c r="E255" s="245" t="s">
        <v>1</v>
      </c>
      <c r="F255" s="246" t="s">
        <v>376</v>
      </c>
      <c r="G255" s="244"/>
      <c r="H255" s="247">
        <v>114.5</v>
      </c>
      <c r="I255" s="248"/>
      <c r="J255" s="244"/>
      <c r="K255" s="244"/>
      <c r="L255" s="249"/>
      <c r="M255" s="250"/>
      <c r="N255" s="251"/>
      <c r="O255" s="251"/>
      <c r="P255" s="251"/>
      <c r="Q255" s="251"/>
      <c r="R255" s="251"/>
      <c r="S255" s="251"/>
      <c r="T255" s="252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3" t="s">
        <v>166</v>
      </c>
      <c r="AU255" s="253" t="s">
        <v>83</v>
      </c>
      <c r="AV255" s="14" t="s">
        <v>83</v>
      </c>
      <c r="AW255" s="14" t="s">
        <v>30</v>
      </c>
      <c r="AX255" s="14" t="s">
        <v>73</v>
      </c>
      <c r="AY255" s="253" t="s">
        <v>150</v>
      </c>
    </row>
    <row r="256" s="16" customFormat="1">
      <c r="A256" s="16"/>
      <c r="B256" s="265"/>
      <c r="C256" s="266"/>
      <c r="D256" s="234" t="s">
        <v>166</v>
      </c>
      <c r="E256" s="267" t="s">
        <v>1</v>
      </c>
      <c r="F256" s="268" t="s">
        <v>174</v>
      </c>
      <c r="G256" s="266"/>
      <c r="H256" s="269">
        <v>313.71999999999996</v>
      </c>
      <c r="I256" s="270"/>
      <c r="J256" s="266"/>
      <c r="K256" s="266"/>
      <c r="L256" s="271"/>
      <c r="M256" s="272"/>
      <c r="N256" s="273"/>
      <c r="O256" s="273"/>
      <c r="P256" s="273"/>
      <c r="Q256" s="273"/>
      <c r="R256" s="273"/>
      <c r="S256" s="273"/>
      <c r="T256" s="274"/>
      <c r="U256" s="16"/>
      <c r="V256" s="16"/>
      <c r="W256" s="16"/>
      <c r="X256" s="16"/>
      <c r="Y256" s="16"/>
      <c r="Z256" s="16"/>
      <c r="AA256" s="16"/>
      <c r="AB256" s="16"/>
      <c r="AC256" s="16"/>
      <c r="AD256" s="16"/>
      <c r="AE256" s="16"/>
      <c r="AT256" s="275" t="s">
        <v>166</v>
      </c>
      <c r="AU256" s="275" t="s">
        <v>83</v>
      </c>
      <c r="AV256" s="16" t="s">
        <v>157</v>
      </c>
      <c r="AW256" s="16" t="s">
        <v>30</v>
      </c>
      <c r="AX256" s="16" t="s">
        <v>81</v>
      </c>
      <c r="AY256" s="275" t="s">
        <v>150</v>
      </c>
    </row>
    <row r="257" s="2" customFormat="1" ht="24.15" customHeight="1">
      <c r="A257" s="39"/>
      <c r="B257" s="40"/>
      <c r="C257" s="219" t="s">
        <v>381</v>
      </c>
      <c r="D257" s="219" t="s">
        <v>153</v>
      </c>
      <c r="E257" s="220" t="s">
        <v>382</v>
      </c>
      <c r="F257" s="221" t="s">
        <v>383</v>
      </c>
      <c r="G257" s="222" t="s">
        <v>163</v>
      </c>
      <c r="H257" s="223">
        <v>313.72000000000004</v>
      </c>
      <c r="I257" s="224"/>
      <c r="J257" s="225">
        <f>ROUND(I257*H257,2)</f>
        <v>0</v>
      </c>
      <c r="K257" s="221" t="s">
        <v>177</v>
      </c>
      <c r="L257" s="45"/>
      <c r="M257" s="226" t="s">
        <v>1</v>
      </c>
      <c r="N257" s="227" t="s">
        <v>38</v>
      </c>
      <c r="O257" s="92"/>
      <c r="P257" s="228">
        <f>O257*H257</f>
        <v>0</v>
      </c>
      <c r="Q257" s="228">
        <v>0.00029</v>
      </c>
      <c r="R257" s="228">
        <f>Q257*H257</f>
        <v>0.090978800000000016</v>
      </c>
      <c r="S257" s="228">
        <v>0</v>
      </c>
      <c r="T257" s="229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0" t="s">
        <v>238</v>
      </c>
      <c r="AT257" s="230" t="s">
        <v>153</v>
      </c>
      <c r="AU257" s="230" t="s">
        <v>83</v>
      </c>
      <c r="AY257" s="18" t="s">
        <v>150</v>
      </c>
      <c r="BE257" s="231">
        <f>IF(N257="základní",J257,0)</f>
        <v>0</v>
      </c>
      <c r="BF257" s="231">
        <f>IF(N257="snížená",J257,0)</f>
        <v>0</v>
      </c>
      <c r="BG257" s="231">
        <f>IF(N257="zákl. přenesená",J257,0)</f>
        <v>0</v>
      </c>
      <c r="BH257" s="231">
        <f>IF(N257="sníž. přenesená",J257,0)</f>
        <v>0</v>
      </c>
      <c r="BI257" s="231">
        <f>IF(N257="nulová",J257,0)</f>
        <v>0</v>
      </c>
      <c r="BJ257" s="18" t="s">
        <v>81</v>
      </c>
      <c r="BK257" s="231">
        <f>ROUND(I257*H257,2)</f>
        <v>0</v>
      </c>
      <c r="BL257" s="18" t="s">
        <v>238</v>
      </c>
      <c r="BM257" s="230" t="s">
        <v>384</v>
      </c>
    </row>
    <row r="258" s="2" customFormat="1">
      <c r="A258" s="39"/>
      <c r="B258" s="40"/>
      <c r="C258" s="41"/>
      <c r="D258" s="234" t="s">
        <v>260</v>
      </c>
      <c r="E258" s="41"/>
      <c r="F258" s="277" t="s">
        <v>385</v>
      </c>
      <c r="G258" s="41"/>
      <c r="H258" s="41"/>
      <c r="I258" s="278"/>
      <c r="J258" s="41"/>
      <c r="K258" s="41"/>
      <c r="L258" s="45"/>
      <c r="M258" s="279"/>
      <c r="N258" s="280"/>
      <c r="O258" s="92"/>
      <c r="P258" s="92"/>
      <c r="Q258" s="92"/>
      <c r="R258" s="92"/>
      <c r="S258" s="92"/>
      <c r="T258" s="93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260</v>
      </c>
      <c r="AU258" s="18" t="s">
        <v>83</v>
      </c>
    </row>
    <row r="259" s="14" customFormat="1">
      <c r="A259" s="14"/>
      <c r="B259" s="243"/>
      <c r="C259" s="244"/>
      <c r="D259" s="234" t="s">
        <v>166</v>
      </c>
      <c r="E259" s="245" t="s">
        <v>1</v>
      </c>
      <c r="F259" s="246" t="s">
        <v>372</v>
      </c>
      <c r="G259" s="244"/>
      <c r="H259" s="247">
        <v>32.76</v>
      </c>
      <c r="I259" s="248"/>
      <c r="J259" s="244"/>
      <c r="K259" s="244"/>
      <c r="L259" s="249"/>
      <c r="M259" s="250"/>
      <c r="N259" s="251"/>
      <c r="O259" s="251"/>
      <c r="P259" s="251"/>
      <c r="Q259" s="251"/>
      <c r="R259" s="251"/>
      <c r="S259" s="251"/>
      <c r="T259" s="252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3" t="s">
        <v>166</v>
      </c>
      <c r="AU259" s="253" t="s">
        <v>83</v>
      </c>
      <c r="AV259" s="14" t="s">
        <v>83</v>
      </c>
      <c r="AW259" s="14" t="s">
        <v>30</v>
      </c>
      <c r="AX259" s="14" t="s">
        <v>73</v>
      </c>
      <c r="AY259" s="253" t="s">
        <v>150</v>
      </c>
    </row>
    <row r="260" s="14" customFormat="1">
      <c r="A260" s="14"/>
      <c r="B260" s="243"/>
      <c r="C260" s="244"/>
      <c r="D260" s="234" t="s">
        <v>166</v>
      </c>
      <c r="E260" s="245" t="s">
        <v>1</v>
      </c>
      <c r="F260" s="246" t="s">
        <v>373</v>
      </c>
      <c r="G260" s="244"/>
      <c r="H260" s="247">
        <v>59.28</v>
      </c>
      <c r="I260" s="248"/>
      <c r="J260" s="244"/>
      <c r="K260" s="244"/>
      <c r="L260" s="249"/>
      <c r="M260" s="250"/>
      <c r="N260" s="251"/>
      <c r="O260" s="251"/>
      <c r="P260" s="251"/>
      <c r="Q260" s="251"/>
      <c r="R260" s="251"/>
      <c r="S260" s="251"/>
      <c r="T260" s="252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3" t="s">
        <v>166</v>
      </c>
      <c r="AU260" s="253" t="s">
        <v>83</v>
      </c>
      <c r="AV260" s="14" t="s">
        <v>83</v>
      </c>
      <c r="AW260" s="14" t="s">
        <v>30</v>
      </c>
      <c r="AX260" s="14" t="s">
        <v>73</v>
      </c>
      <c r="AY260" s="253" t="s">
        <v>150</v>
      </c>
    </row>
    <row r="261" s="14" customFormat="1">
      <c r="A261" s="14"/>
      <c r="B261" s="243"/>
      <c r="C261" s="244"/>
      <c r="D261" s="234" t="s">
        <v>166</v>
      </c>
      <c r="E261" s="245" t="s">
        <v>1</v>
      </c>
      <c r="F261" s="246" t="s">
        <v>374</v>
      </c>
      <c r="G261" s="244"/>
      <c r="H261" s="247">
        <v>48.1</v>
      </c>
      <c r="I261" s="248"/>
      <c r="J261" s="244"/>
      <c r="K261" s="244"/>
      <c r="L261" s="249"/>
      <c r="M261" s="250"/>
      <c r="N261" s="251"/>
      <c r="O261" s="251"/>
      <c r="P261" s="251"/>
      <c r="Q261" s="251"/>
      <c r="R261" s="251"/>
      <c r="S261" s="251"/>
      <c r="T261" s="252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3" t="s">
        <v>166</v>
      </c>
      <c r="AU261" s="253" t="s">
        <v>83</v>
      </c>
      <c r="AV261" s="14" t="s">
        <v>83</v>
      </c>
      <c r="AW261" s="14" t="s">
        <v>30</v>
      </c>
      <c r="AX261" s="14" t="s">
        <v>73</v>
      </c>
      <c r="AY261" s="253" t="s">
        <v>150</v>
      </c>
    </row>
    <row r="262" s="14" customFormat="1">
      <c r="A262" s="14"/>
      <c r="B262" s="243"/>
      <c r="C262" s="244"/>
      <c r="D262" s="234" t="s">
        <v>166</v>
      </c>
      <c r="E262" s="245" t="s">
        <v>1</v>
      </c>
      <c r="F262" s="246" t="s">
        <v>375</v>
      </c>
      <c r="G262" s="244"/>
      <c r="H262" s="247">
        <v>59.08</v>
      </c>
      <c r="I262" s="248"/>
      <c r="J262" s="244"/>
      <c r="K262" s="244"/>
      <c r="L262" s="249"/>
      <c r="M262" s="250"/>
      <c r="N262" s="251"/>
      <c r="O262" s="251"/>
      <c r="P262" s="251"/>
      <c r="Q262" s="251"/>
      <c r="R262" s="251"/>
      <c r="S262" s="251"/>
      <c r="T262" s="252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3" t="s">
        <v>166</v>
      </c>
      <c r="AU262" s="253" t="s">
        <v>83</v>
      </c>
      <c r="AV262" s="14" t="s">
        <v>83</v>
      </c>
      <c r="AW262" s="14" t="s">
        <v>30</v>
      </c>
      <c r="AX262" s="14" t="s">
        <v>73</v>
      </c>
      <c r="AY262" s="253" t="s">
        <v>150</v>
      </c>
    </row>
    <row r="263" s="15" customFormat="1">
      <c r="A263" s="15"/>
      <c r="B263" s="254"/>
      <c r="C263" s="255"/>
      <c r="D263" s="234" t="s">
        <v>166</v>
      </c>
      <c r="E263" s="256" t="s">
        <v>1</v>
      </c>
      <c r="F263" s="257" t="s">
        <v>171</v>
      </c>
      <c r="G263" s="255"/>
      <c r="H263" s="258">
        <v>199.21999999999997</v>
      </c>
      <c r="I263" s="259"/>
      <c r="J263" s="255"/>
      <c r="K263" s="255"/>
      <c r="L263" s="260"/>
      <c r="M263" s="261"/>
      <c r="N263" s="262"/>
      <c r="O263" s="262"/>
      <c r="P263" s="262"/>
      <c r="Q263" s="262"/>
      <c r="R263" s="262"/>
      <c r="S263" s="262"/>
      <c r="T263" s="263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64" t="s">
        <v>166</v>
      </c>
      <c r="AU263" s="264" t="s">
        <v>83</v>
      </c>
      <c r="AV263" s="15" t="s">
        <v>172</v>
      </c>
      <c r="AW263" s="15" t="s">
        <v>30</v>
      </c>
      <c r="AX263" s="15" t="s">
        <v>73</v>
      </c>
      <c r="AY263" s="264" t="s">
        <v>150</v>
      </c>
    </row>
    <row r="264" s="14" customFormat="1">
      <c r="A264" s="14"/>
      <c r="B264" s="243"/>
      <c r="C264" s="244"/>
      <c r="D264" s="234" t="s">
        <v>166</v>
      </c>
      <c r="E264" s="245" t="s">
        <v>1</v>
      </c>
      <c r="F264" s="246" t="s">
        <v>376</v>
      </c>
      <c r="G264" s="244"/>
      <c r="H264" s="247">
        <v>114.5</v>
      </c>
      <c r="I264" s="248"/>
      <c r="J264" s="244"/>
      <c r="K264" s="244"/>
      <c r="L264" s="249"/>
      <c r="M264" s="250"/>
      <c r="N264" s="251"/>
      <c r="O264" s="251"/>
      <c r="P264" s="251"/>
      <c r="Q264" s="251"/>
      <c r="R264" s="251"/>
      <c r="S264" s="251"/>
      <c r="T264" s="252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3" t="s">
        <v>166</v>
      </c>
      <c r="AU264" s="253" t="s">
        <v>83</v>
      </c>
      <c r="AV264" s="14" t="s">
        <v>83</v>
      </c>
      <c r="AW264" s="14" t="s">
        <v>30</v>
      </c>
      <c r="AX264" s="14" t="s">
        <v>73</v>
      </c>
      <c r="AY264" s="253" t="s">
        <v>150</v>
      </c>
    </row>
    <row r="265" s="16" customFormat="1">
      <c r="A265" s="16"/>
      <c r="B265" s="265"/>
      <c r="C265" s="266"/>
      <c r="D265" s="234" t="s">
        <v>166</v>
      </c>
      <c r="E265" s="267" t="s">
        <v>1</v>
      </c>
      <c r="F265" s="268" t="s">
        <v>174</v>
      </c>
      <c r="G265" s="266"/>
      <c r="H265" s="269">
        <v>313.71999999999996</v>
      </c>
      <c r="I265" s="270"/>
      <c r="J265" s="266"/>
      <c r="K265" s="266"/>
      <c r="L265" s="271"/>
      <c r="M265" s="272"/>
      <c r="N265" s="273"/>
      <c r="O265" s="273"/>
      <c r="P265" s="273"/>
      <c r="Q265" s="273"/>
      <c r="R265" s="273"/>
      <c r="S265" s="273"/>
      <c r="T265" s="274"/>
      <c r="U265" s="16"/>
      <c r="V265" s="16"/>
      <c r="W265" s="16"/>
      <c r="X265" s="16"/>
      <c r="Y265" s="16"/>
      <c r="Z265" s="16"/>
      <c r="AA265" s="16"/>
      <c r="AB265" s="16"/>
      <c r="AC265" s="16"/>
      <c r="AD265" s="16"/>
      <c r="AE265" s="16"/>
      <c r="AT265" s="275" t="s">
        <v>166</v>
      </c>
      <c r="AU265" s="275" t="s">
        <v>83</v>
      </c>
      <c r="AV265" s="16" t="s">
        <v>157</v>
      </c>
      <c r="AW265" s="16" t="s">
        <v>30</v>
      </c>
      <c r="AX265" s="16" t="s">
        <v>81</v>
      </c>
      <c r="AY265" s="275" t="s">
        <v>150</v>
      </c>
    </row>
    <row r="266" s="12" customFormat="1" ht="25.92" customHeight="1">
      <c r="A266" s="12"/>
      <c r="B266" s="203"/>
      <c r="C266" s="204"/>
      <c r="D266" s="205" t="s">
        <v>72</v>
      </c>
      <c r="E266" s="206" t="s">
        <v>304</v>
      </c>
      <c r="F266" s="206" t="s">
        <v>386</v>
      </c>
      <c r="G266" s="204"/>
      <c r="H266" s="204"/>
      <c r="I266" s="207"/>
      <c r="J266" s="208">
        <f>BK266</f>
        <v>0</v>
      </c>
      <c r="K266" s="204"/>
      <c r="L266" s="209"/>
      <c r="M266" s="210"/>
      <c r="N266" s="211"/>
      <c r="O266" s="211"/>
      <c r="P266" s="212">
        <f>P267</f>
        <v>0</v>
      </c>
      <c r="Q266" s="211"/>
      <c r="R266" s="212">
        <f>R267</f>
        <v>0</v>
      </c>
      <c r="S266" s="211"/>
      <c r="T266" s="213">
        <f>T267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14" t="s">
        <v>172</v>
      </c>
      <c r="AT266" s="215" t="s">
        <v>72</v>
      </c>
      <c r="AU266" s="215" t="s">
        <v>73</v>
      </c>
      <c r="AY266" s="214" t="s">
        <v>150</v>
      </c>
      <c r="BK266" s="216">
        <f>BK267</f>
        <v>0</v>
      </c>
    </row>
    <row r="267" s="12" customFormat="1" ht="22.8" customHeight="1">
      <c r="A267" s="12"/>
      <c r="B267" s="203"/>
      <c r="C267" s="204"/>
      <c r="D267" s="205" t="s">
        <v>72</v>
      </c>
      <c r="E267" s="217" t="s">
        <v>387</v>
      </c>
      <c r="F267" s="217" t="s">
        <v>388</v>
      </c>
      <c r="G267" s="204"/>
      <c r="H267" s="204"/>
      <c r="I267" s="207"/>
      <c r="J267" s="218">
        <f>BK267</f>
        <v>0</v>
      </c>
      <c r="K267" s="204"/>
      <c r="L267" s="209"/>
      <c r="M267" s="210"/>
      <c r="N267" s="211"/>
      <c r="O267" s="211"/>
      <c r="P267" s="212">
        <f>SUM(P268:P269)</f>
        <v>0</v>
      </c>
      <c r="Q267" s="211"/>
      <c r="R267" s="212">
        <f>SUM(R268:R269)</f>
        <v>0</v>
      </c>
      <c r="S267" s="211"/>
      <c r="T267" s="213">
        <f>SUM(T268:T269)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14" t="s">
        <v>172</v>
      </c>
      <c r="AT267" s="215" t="s">
        <v>72</v>
      </c>
      <c r="AU267" s="215" t="s">
        <v>81</v>
      </c>
      <c r="AY267" s="214" t="s">
        <v>150</v>
      </c>
      <c r="BK267" s="216">
        <f>SUM(BK268:BK269)</f>
        <v>0</v>
      </c>
    </row>
    <row r="268" s="2" customFormat="1" ht="21.75" customHeight="1">
      <c r="A268" s="39"/>
      <c r="B268" s="40"/>
      <c r="C268" s="219" t="s">
        <v>389</v>
      </c>
      <c r="D268" s="219" t="s">
        <v>153</v>
      </c>
      <c r="E268" s="220" t="s">
        <v>390</v>
      </c>
      <c r="F268" s="221" t="s">
        <v>391</v>
      </c>
      <c r="G268" s="222" t="s">
        <v>200</v>
      </c>
      <c r="H268" s="223">
        <v>11</v>
      </c>
      <c r="I268" s="224"/>
      <c r="J268" s="225">
        <f>ROUND(I268*H268,2)</f>
        <v>0</v>
      </c>
      <c r="K268" s="221" t="s">
        <v>1</v>
      </c>
      <c r="L268" s="45"/>
      <c r="M268" s="226" t="s">
        <v>1</v>
      </c>
      <c r="N268" s="227" t="s">
        <v>38</v>
      </c>
      <c r="O268" s="92"/>
      <c r="P268" s="228">
        <f>O268*H268</f>
        <v>0</v>
      </c>
      <c r="Q268" s="228">
        <v>0</v>
      </c>
      <c r="R268" s="228">
        <f>Q268*H268</f>
        <v>0</v>
      </c>
      <c r="S268" s="228">
        <v>0</v>
      </c>
      <c r="T268" s="229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0" t="s">
        <v>392</v>
      </c>
      <c r="AT268" s="230" t="s">
        <v>153</v>
      </c>
      <c r="AU268" s="230" t="s">
        <v>83</v>
      </c>
      <c r="AY268" s="18" t="s">
        <v>150</v>
      </c>
      <c r="BE268" s="231">
        <f>IF(N268="základní",J268,0)</f>
        <v>0</v>
      </c>
      <c r="BF268" s="231">
        <f>IF(N268="snížená",J268,0)</f>
        <v>0</v>
      </c>
      <c r="BG268" s="231">
        <f>IF(N268="zákl. přenesená",J268,0)</f>
        <v>0</v>
      </c>
      <c r="BH268" s="231">
        <f>IF(N268="sníž. přenesená",J268,0)</f>
        <v>0</v>
      </c>
      <c r="BI268" s="231">
        <f>IF(N268="nulová",J268,0)</f>
        <v>0</v>
      </c>
      <c r="BJ268" s="18" t="s">
        <v>81</v>
      </c>
      <c r="BK268" s="231">
        <f>ROUND(I268*H268,2)</f>
        <v>0</v>
      </c>
      <c r="BL268" s="18" t="s">
        <v>392</v>
      </c>
      <c r="BM268" s="230" t="s">
        <v>393</v>
      </c>
    </row>
    <row r="269" s="14" customFormat="1">
      <c r="A269" s="14"/>
      <c r="B269" s="243"/>
      <c r="C269" s="244"/>
      <c r="D269" s="234" t="s">
        <v>166</v>
      </c>
      <c r="E269" s="245" t="s">
        <v>1</v>
      </c>
      <c r="F269" s="246" t="s">
        <v>394</v>
      </c>
      <c r="G269" s="244"/>
      <c r="H269" s="247">
        <v>11</v>
      </c>
      <c r="I269" s="248"/>
      <c r="J269" s="244"/>
      <c r="K269" s="244"/>
      <c r="L269" s="249"/>
      <c r="M269" s="291"/>
      <c r="N269" s="292"/>
      <c r="O269" s="292"/>
      <c r="P269" s="292"/>
      <c r="Q269" s="292"/>
      <c r="R269" s="292"/>
      <c r="S269" s="292"/>
      <c r="T269" s="293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3" t="s">
        <v>166</v>
      </c>
      <c r="AU269" s="253" t="s">
        <v>83</v>
      </c>
      <c r="AV269" s="14" t="s">
        <v>83</v>
      </c>
      <c r="AW269" s="14" t="s">
        <v>30</v>
      </c>
      <c r="AX269" s="14" t="s">
        <v>81</v>
      </c>
      <c r="AY269" s="253" t="s">
        <v>150</v>
      </c>
    </row>
    <row r="270" s="2" customFormat="1" ht="6.96" customHeight="1">
      <c r="A270" s="39"/>
      <c r="B270" s="67"/>
      <c r="C270" s="68"/>
      <c r="D270" s="68"/>
      <c r="E270" s="68"/>
      <c r="F270" s="68"/>
      <c r="G270" s="68"/>
      <c r="H270" s="68"/>
      <c r="I270" s="68"/>
      <c r="J270" s="68"/>
      <c r="K270" s="68"/>
      <c r="L270" s="45"/>
      <c r="M270" s="39"/>
      <c r="O270" s="39"/>
      <c r="P270" s="39"/>
      <c r="Q270" s="39"/>
      <c r="R270" s="39"/>
      <c r="S270" s="39"/>
      <c r="T270" s="39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</row>
  </sheetData>
  <sheetProtection sheet="1" autoFilter="0" formatColumns="0" formatRows="0" objects="1" scenarios="1" spinCount="100000" saltValue="8w3dECkSyE0gOZtI3vM9R4yJdXxuNCSCNDr+je4lg4WHslzZjQooZxUtCmPfrpUQ6/+XCaSXmtrlMjhPkwFsbw==" hashValue="GFUUw8eeZnlA+Q2OYvjj4rN5/Y6MmfdolihhtyRr45x2M96RkD5WAevegPUPt+mO/W5UD2+QkyOlx0uDXZ3hJw==" algorithmName="SHA-512" password="CC35"/>
  <autoFilter ref="C130:K269"/>
  <mergeCells count="9">
    <mergeCell ref="E7:H7"/>
    <mergeCell ref="E9:H9"/>
    <mergeCell ref="E18:H18"/>
    <mergeCell ref="E27:H27"/>
    <mergeCell ref="E85:H85"/>
    <mergeCell ref="E87:H87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83</v>
      </c>
    </row>
    <row r="4" s="1" customFormat="1" ht="24.96" customHeight="1">
      <c r="B4" s="21"/>
      <c r="D4" s="139" t="s">
        <v>108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Oprava bytů po povodni, Červená kolonie Bohumín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109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395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111</v>
      </c>
      <c r="G12" s="39"/>
      <c r="H12" s="39"/>
      <c r="I12" s="141" t="s">
        <v>22</v>
      </c>
      <c r="J12" s="145" t="str">
        <f>'Rekapitulace stavby'!AN8</f>
        <v>25. 11. 2024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112</v>
      </c>
      <c r="F15" s="39"/>
      <c r="G15" s="39"/>
      <c r="H15" s="39"/>
      <c r="I15" s="141" t="s">
        <v>26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27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29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113</v>
      </c>
      <c r="F21" s="39"/>
      <c r="G21" s="39"/>
      <c r="H21" s="39"/>
      <c r="I21" s="141" t="s">
        <v>26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31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114</v>
      </c>
      <c r="F24" s="39"/>
      <c r="G24" s="39"/>
      <c r="H24" s="39"/>
      <c r="I24" s="141" t="s">
        <v>26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33</v>
      </c>
      <c r="E30" s="39"/>
      <c r="F30" s="39"/>
      <c r="G30" s="39"/>
      <c r="H30" s="39"/>
      <c r="I30" s="39"/>
      <c r="J30" s="152">
        <f>ROUND(J131,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35</v>
      </c>
      <c r="G32" s="39"/>
      <c r="H32" s="39"/>
      <c r="I32" s="153" t="s">
        <v>34</v>
      </c>
      <c r="J32" s="153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37</v>
      </c>
      <c r="E33" s="141" t="s">
        <v>38</v>
      </c>
      <c r="F33" s="155">
        <f>ROUND((SUM(BE131:BE268)),  2)</f>
        <v>0</v>
      </c>
      <c r="G33" s="39"/>
      <c r="H33" s="39"/>
      <c r="I33" s="156">
        <v>0.21</v>
      </c>
      <c r="J33" s="155">
        <f>ROUND(((SUM(BE131:BE268))*I33),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39</v>
      </c>
      <c r="F34" s="155">
        <f>ROUND((SUM(BF131:BF268)),  2)</f>
        <v>0</v>
      </c>
      <c r="G34" s="39"/>
      <c r="H34" s="39"/>
      <c r="I34" s="156">
        <v>0.12</v>
      </c>
      <c r="J34" s="155">
        <f>ROUND(((SUM(BF131:BF268))*I34),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40</v>
      </c>
      <c r="F35" s="155">
        <f>ROUND((SUM(BG131:BG268)),  2)</f>
        <v>0</v>
      </c>
      <c r="G35" s="39"/>
      <c r="H35" s="39"/>
      <c r="I35" s="156">
        <v>0.21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41</v>
      </c>
      <c r="F36" s="155">
        <f>ROUND((SUM(BH131:BH268)),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42</v>
      </c>
      <c r="F37" s="155">
        <f>ROUND((SUM(BI131:BI268)),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Oprava bytů po povodni, Červená kolonie Bohumín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109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002.1 - Čp 375, byt č. 2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Bohumín</v>
      </c>
      <c r="G89" s="41"/>
      <c r="H89" s="41"/>
      <c r="I89" s="33" t="s">
        <v>22</v>
      </c>
      <c r="J89" s="80" t="str">
        <f>IF(J12="","",J12)</f>
        <v>25. 11. 2024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Bohumín</v>
      </c>
      <c r="G91" s="41"/>
      <c r="H91" s="41"/>
      <c r="I91" s="33" t="s">
        <v>29</v>
      </c>
      <c r="J91" s="37" t="str">
        <f>E21</f>
        <v>ATRIS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>Barbora Kyšková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116</v>
      </c>
      <c r="D94" s="177"/>
      <c r="E94" s="177"/>
      <c r="F94" s="177"/>
      <c r="G94" s="177"/>
      <c r="H94" s="177"/>
      <c r="I94" s="177"/>
      <c r="J94" s="178" t="s">
        <v>117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118</v>
      </c>
      <c r="D96" s="41"/>
      <c r="E96" s="41"/>
      <c r="F96" s="41"/>
      <c r="G96" s="41"/>
      <c r="H96" s="41"/>
      <c r="I96" s="41"/>
      <c r="J96" s="111">
        <f>J131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119</v>
      </c>
    </row>
    <row r="97" s="9" customFormat="1" ht="24.96" customHeight="1">
      <c r="A97" s="9"/>
      <c r="B97" s="180"/>
      <c r="C97" s="181"/>
      <c r="D97" s="182" t="s">
        <v>120</v>
      </c>
      <c r="E97" s="183"/>
      <c r="F97" s="183"/>
      <c r="G97" s="183"/>
      <c r="H97" s="183"/>
      <c r="I97" s="183"/>
      <c r="J97" s="184">
        <f>J132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121</v>
      </c>
      <c r="E98" s="189"/>
      <c r="F98" s="189"/>
      <c r="G98" s="189"/>
      <c r="H98" s="189"/>
      <c r="I98" s="189"/>
      <c r="J98" s="190">
        <f>J133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122</v>
      </c>
      <c r="E99" s="189"/>
      <c r="F99" s="189"/>
      <c r="G99" s="189"/>
      <c r="H99" s="189"/>
      <c r="I99" s="189"/>
      <c r="J99" s="190">
        <f>J135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123</v>
      </c>
      <c r="E100" s="189"/>
      <c r="F100" s="189"/>
      <c r="G100" s="189"/>
      <c r="H100" s="189"/>
      <c r="I100" s="189"/>
      <c r="J100" s="190">
        <f>J152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124</v>
      </c>
      <c r="E101" s="189"/>
      <c r="F101" s="189"/>
      <c r="G101" s="189"/>
      <c r="H101" s="189"/>
      <c r="I101" s="189"/>
      <c r="J101" s="190">
        <f>J165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125</v>
      </c>
      <c r="E102" s="189"/>
      <c r="F102" s="189"/>
      <c r="G102" s="189"/>
      <c r="H102" s="189"/>
      <c r="I102" s="189"/>
      <c r="J102" s="190">
        <f>J171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0"/>
      <c r="C103" s="181"/>
      <c r="D103" s="182" t="s">
        <v>126</v>
      </c>
      <c r="E103" s="183"/>
      <c r="F103" s="183"/>
      <c r="G103" s="183"/>
      <c r="H103" s="183"/>
      <c r="I103" s="183"/>
      <c r="J103" s="184">
        <f>J173</f>
        <v>0</v>
      </c>
      <c r="K103" s="181"/>
      <c r="L103" s="18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6"/>
      <c r="C104" s="187"/>
      <c r="D104" s="188" t="s">
        <v>127</v>
      </c>
      <c r="E104" s="189"/>
      <c r="F104" s="189"/>
      <c r="G104" s="189"/>
      <c r="H104" s="189"/>
      <c r="I104" s="189"/>
      <c r="J104" s="190">
        <f>J174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128</v>
      </c>
      <c r="E105" s="189"/>
      <c r="F105" s="189"/>
      <c r="G105" s="189"/>
      <c r="H105" s="189"/>
      <c r="I105" s="189"/>
      <c r="J105" s="190">
        <f>J178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129</v>
      </c>
      <c r="E106" s="189"/>
      <c r="F106" s="189"/>
      <c r="G106" s="189"/>
      <c r="H106" s="189"/>
      <c r="I106" s="189"/>
      <c r="J106" s="190">
        <f>J203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130</v>
      </c>
      <c r="E107" s="189"/>
      <c r="F107" s="189"/>
      <c r="G107" s="189"/>
      <c r="H107" s="189"/>
      <c r="I107" s="189"/>
      <c r="J107" s="190">
        <f>J220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6"/>
      <c r="C108" s="187"/>
      <c r="D108" s="188" t="s">
        <v>131</v>
      </c>
      <c r="E108" s="189"/>
      <c r="F108" s="189"/>
      <c r="G108" s="189"/>
      <c r="H108" s="189"/>
      <c r="I108" s="189"/>
      <c r="J108" s="190">
        <f>J237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6"/>
      <c r="C109" s="187"/>
      <c r="D109" s="188" t="s">
        <v>132</v>
      </c>
      <c r="E109" s="189"/>
      <c r="F109" s="189"/>
      <c r="G109" s="189"/>
      <c r="H109" s="189"/>
      <c r="I109" s="189"/>
      <c r="J109" s="190">
        <f>J239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9" customFormat="1" ht="24.96" customHeight="1">
      <c r="A110" s="9"/>
      <c r="B110" s="180"/>
      <c r="C110" s="181"/>
      <c r="D110" s="182" t="s">
        <v>133</v>
      </c>
      <c r="E110" s="183"/>
      <c r="F110" s="183"/>
      <c r="G110" s="183"/>
      <c r="H110" s="183"/>
      <c r="I110" s="183"/>
      <c r="J110" s="184">
        <f>J265</f>
        <v>0</v>
      </c>
      <c r="K110" s="181"/>
      <c r="L110" s="185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10" customFormat="1" ht="19.92" customHeight="1">
      <c r="A111" s="10"/>
      <c r="B111" s="186"/>
      <c r="C111" s="187"/>
      <c r="D111" s="188" t="s">
        <v>134</v>
      </c>
      <c r="E111" s="189"/>
      <c r="F111" s="189"/>
      <c r="G111" s="189"/>
      <c r="H111" s="189"/>
      <c r="I111" s="189"/>
      <c r="J111" s="190">
        <f>J266</f>
        <v>0</v>
      </c>
      <c r="K111" s="187"/>
      <c r="L111" s="19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2" customFormat="1" ht="21.84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67"/>
      <c r="C113" s="68"/>
      <c r="D113" s="68"/>
      <c r="E113" s="68"/>
      <c r="F113" s="68"/>
      <c r="G113" s="68"/>
      <c r="H113" s="68"/>
      <c r="I113" s="68"/>
      <c r="J113" s="68"/>
      <c r="K113" s="68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7" s="2" customFormat="1" ht="6.96" customHeight="1">
      <c r="A117" s="39"/>
      <c r="B117" s="69"/>
      <c r="C117" s="70"/>
      <c r="D117" s="70"/>
      <c r="E117" s="70"/>
      <c r="F117" s="70"/>
      <c r="G117" s="70"/>
      <c r="H117" s="70"/>
      <c r="I117" s="70"/>
      <c r="J117" s="70"/>
      <c r="K117" s="70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24.96" customHeight="1">
      <c r="A118" s="39"/>
      <c r="B118" s="40"/>
      <c r="C118" s="24" t="s">
        <v>135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16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6.5" customHeight="1">
      <c r="A121" s="39"/>
      <c r="B121" s="40"/>
      <c r="C121" s="41"/>
      <c r="D121" s="41"/>
      <c r="E121" s="175" t="str">
        <f>E7</f>
        <v>Oprava bytů po povodni, Červená kolonie Bohumín</v>
      </c>
      <c r="F121" s="33"/>
      <c r="G121" s="33"/>
      <c r="H121" s="33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109</v>
      </c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6.5" customHeight="1">
      <c r="A123" s="39"/>
      <c r="B123" s="40"/>
      <c r="C123" s="41"/>
      <c r="D123" s="41"/>
      <c r="E123" s="77" t="str">
        <f>E9</f>
        <v>002.1 - Čp 375, byt č. 2</v>
      </c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2" customHeight="1">
      <c r="A125" s="39"/>
      <c r="B125" s="40"/>
      <c r="C125" s="33" t="s">
        <v>20</v>
      </c>
      <c r="D125" s="41"/>
      <c r="E125" s="41"/>
      <c r="F125" s="28" t="str">
        <f>F12</f>
        <v>Bohumín</v>
      </c>
      <c r="G125" s="41"/>
      <c r="H125" s="41"/>
      <c r="I125" s="33" t="s">
        <v>22</v>
      </c>
      <c r="J125" s="80" t="str">
        <f>IF(J12="","",J12)</f>
        <v>25. 11. 2024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5.15" customHeight="1">
      <c r="A127" s="39"/>
      <c r="B127" s="40"/>
      <c r="C127" s="33" t="s">
        <v>24</v>
      </c>
      <c r="D127" s="41"/>
      <c r="E127" s="41"/>
      <c r="F127" s="28" t="str">
        <f>E15</f>
        <v>Město Bohumín</v>
      </c>
      <c r="G127" s="41"/>
      <c r="H127" s="41"/>
      <c r="I127" s="33" t="s">
        <v>29</v>
      </c>
      <c r="J127" s="37" t="str">
        <f>E21</f>
        <v>ATRIS s.r.o.</v>
      </c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5.15" customHeight="1">
      <c r="A128" s="39"/>
      <c r="B128" s="40"/>
      <c r="C128" s="33" t="s">
        <v>27</v>
      </c>
      <c r="D128" s="41"/>
      <c r="E128" s="41"/>
      <c r="F128" s="28" t="str">
        <f>IF(E18="","",E18)</f>
        <v>Vyplň údaj</v>
      </c>
      <c r="G128" s="41"/>
      <c r="H128" s="41"/>
      <c r="I128" s="33" t="s">
        <v>31</v>
      </c>
      <c r="J128" s="37" t="str">
        <f>E24</f>
        <v>Barbora Kyšková</v>
      </c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0.32" customHeigh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11" customFormat="1" ht="29.28" customHeight="1">
      <c r="A130" s="192"/>
      <c r="B130" s="193"/>
      <c r="C130" s="194" t="s">
        <v>136</v>
      </c>
      <c r="D130" s="195" t="s">
        <v>58</v>
      </c>
      <c r="E130" s="195" t="s">
        <v>54</v>
      </c>
      <c r="F130" s="195" t="s">
        <v>55</v>
      </c>
      <c r="G130" s="195" t="s">
        <v>137</v>
      </c>
      <c r="H130" s="195" t="s">
        <v>138</v>
      </c>
      <c r="I130" s="195" t="s">
        <v>139</v>
      </c>
      <c r="J130" s="195" t="s">
        <v>117</v>
      </c>
      <c r="K130" s="196" t="s">
        <v>140</v>
      </c>
      <c r="L130" s="197"/>
      <c r="M130" s="101" t="s">
        <v>1</v>
      </c>
      <c r="N130" s="102" t="s">
        <v>37</v>
      </c>
      <c r="O130" s="102" t="s">
        <v>141</v>
      </c>
      <c r="P130" s="102" t="s">
        <v>142</v>
      </c>
      <c r="Q130" s="102" t="s">
        <v>143</v>
      </c>
      <c r="R130" s="102" t="s">
        <v>144</v>
      </c>
      <c r="S130" s="102" t="s">
        <v>145</v>
      </c>
      <c r="T130" s="103" t="s">
        <v>146</v>
      </c>
      <c r="U130" s="192"/>
      <c r="V130" s="192"/>
      <c r="W130" s="192"/>
      <c r="X130" s="192"/>
      <c r="Y130" s="192"/>
      <c r="Z130" s="192"/>
      <c r="AA130" s="192"/>
      <c r="AB130" s="192"/>
      <c r="AC130" s="192"/>
      <c r="AD130" s="192"/>
      <c r="AE130" s="192"/>
    </row>
    <row r="131" s="2" customFormat="1" ht="22.8" customHeight="1">
      <c r="A131" s="39"/>
      <c r="B131" s="40"/>
      <c r="C131" s="108" t="s">
        <v>147</v>
      </c>
      <c r="D131" s="41"/>
      <c r="E131" s="41"/>
      <c r="F131" s="41"/>
      <c r="G131" s="41"/>
      <c r="H131" s="41"/>
      <c r="I131" s="41"/>
      <c r="J131" s="198">
        <f>BK131</f>
        <v>0</v>
      </c>
      <c r="K131" s="41"/>
      <c r="L131" s="45"/>
      <c r="M131" s="104"/>
      <c r="N131" s="199"/>
      <c r="O131" s="105"/>
      <c r="P131" s="200">
        <f>P132+P173+P265</f>
        <v>0</v>
      </c>
      <c r="Q131" s="105"/>
      <c r="R131" s="200">
        <f>R132+R173+R265</f>
        <v>2.0652232</v>
      </c>
      <c r="S131" s="105"/>
      <c r="T131" s="201">
        <f>T132+T173+T265</f>
        <v>0.84243700000000016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72</v>
      </c>
      <c r="AU131" s="18" t="s">
        <v>119</v>
      </c>
      <c r="BK131" s="202">
        <f>BK132+BK173+BK265</f>
        <v>0</v>
      </c>
    </row>
    <row r="132" s="12" customFormat="1" ht="25.92" customHeight="1">
      <c r="A132" s="12"/>
      <c r="B132" s="203"/>
      <c r="C132" s="204"/>
      <c r="D132" s="205" t="s">
        <v>72</v>
      </c>
      <c r="E132" s="206" t="s">
        <v>148</v>
      </c>
      <c r="F132" s="206" t="s">
        <v>149</v>
      </c>
      <c r="G132" s="204"/>
      <c r="H132" s="204"/>
      <c r="I132" s="207"/>
      <c r="J132" s="208">
        <f>BK132</f>
        <v>0</v>
      </c>
      <c r="K132" s="204"/>
      <c r="L132" s="209"/>
      <c r="M132" s="210"/>
      <c r="N132" s="211"/>
      <c r="O132" s="211"/>
      <c r="P132" s="212">
        <f>P133+P135+P152+P165+P171</f>
        <v>0</v>
      </c>
      <c r="Q132" s="211"/>
      <c r="R132" s="212">
        <f>R133+R135+R152+R165+R171</f>
        <v>1.3899210000000002</v>
      </c>
      <c r="S132" s="211"/>
      <c r="T132" s="213">
        <f>T133+T135+T152+T165+T171</f>
        <v>0.77043700000000016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4" t="s">
        <v>81</v>
      </c>
      <c r="AT132" s="215" t="s">
        <v>72</v>
      </c>
      <c r="AU132" s="215" t="s">
        <v>73</v>
      </c>
      <c r="AY132" s="214" t="s">
        <v>150</v>
      </c>
      <c r="BK132" s="216">
        <f>BK133+BK135+BK152+BK165+BK171</f>
        <v>0</v>
      </c>
    </row>
    <row r="133" s="12" customFormat="1" ht="22.8" customHeight="1">
      <c r="A133" s="12"/>
      <c r="B133" s="203"/>
      <c r="C133" s="204"/>
      <c r="D133" s="205" t="s">
        <v>72</v>
      </c>
      <c r="E133" s="217" t="s">
        <v>151</v>
      </c>
      <c r="F133" s="217" t="s">
        <v>152</v>
      </c>
      <c r="G133" s="204"/>
      <c r="H133" s="204"/>
      <c r="I133" s="207"/>
      <c r="J133" s="218">
        <f>BK133</f>
        <v>0</v>
      </c>
      <c r="K133" s="204"/>
      <c r="L133" s="209"/>
      <c r="M133" s="210"/>
      <c r="N133" s="211"/>
      <c r="O133" s="211"/>
      <c r="P133" s="212">
        <f>P134</f>
        <v>0</v>
      </c>
      <c r="Q133" s="211"/>
      <c r="R133" s="212">
        <f>R134</f>
        <v>0</v>
      </c>
      <c r="S133" s="211"/>
      <c r="T133" s="213">
        <f>T134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4" t="s">
        <v>81</v>
      </c>
      <c r="AT133" s="215" t="s">
        <v>72</v>
      </c>
      <c r="AU133" s="215" t="s">
        <v>81</v>
      </c>
      <c r="AY133" s="214" t="s">
        <v>150</v>
      </c>
      <c r="BK133" s="216">
        <f>BK134</f>
        <v>0</v>
      </c>
    </row>
    <row r="134" s="2" customFormat="1" ht="16.5" customHeight="1">
      <c r="A134" s="39"/>
      <c r="B134" s="40"/>
      <c r="C134" s="219" t="s">
        <v>81</v>
      </c>
      <c r="D134" s="219" t="s">
        <v>153</v>
      </c>
      <c r="E134" s="220" t="s">
        <v>154</v>
      </c>
      <c r="F134" s="221" t="s">
        <v>155</v>
      </c>
      <c r="G134" s="222" t="s">
        <v>156</v>
      </c>
      <c r="H134" s="223">
        <v>10</v>
      </c>
      <c r="I134" s="224"/>
      <c r="J134" s="225">
        <f>ROUND(I134*H134,2)</f>
        <v>0</v>
      </c>
      <c r="K134" s="221" t="s">
        <v>1</v>
      </c>
      <c r="L134" s="45"/>
      <c r="M134" s="226" t="s">
        <v>1</v>
      </c>
      <c r="N134" s="227" t="s">
        <v>38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157</v>
      </c>
      <c r="AT134" s="230" t="s">
        <v>153</v>
      </c>
      <c r="AU134" s="230" t="s">
        <v>83</v>
      </c>
      <c r="AY134" s="18" t="s">
        <v>150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81</v>
      </c>
      <c r="BK134" s="231">
        <f>ROUND(I134*H134,2)</f>
        <v>0</v>
      </c>
      <c r="BL134" s="18" t="s">
        <v>157</v>
      </c>
      <c r="BM134" s="230" t="s">
        <v>158</v>
      </c>
    </row>
    <row r="135" s="12" customFormat="1" ht="22.8" customHeight="1">
      <c r="A135" s="12"/>
      <c r="B135" s="203"/>
      <c r="C135" s="204"/>
      <c r="D135" s="205" t="s">
        <v>72</v>
      </c>
      <c r="E135" s="217" t="s">
        <v>159</v>
      </c>
      <c r="F135" s="217" t="s">
        <v>160</v>
      </c>
      <c r="G135" s="204"/>
      <c r="H135" s="204"/>
      <c r="I135" s="207"/>
      <c r="J135" s="218">
        <f>BK135</f>
        <v>0</v>
      </c>
      <c r="K135" s="204"/>
      <c r="L135" s="209"/>
      <c r="M135" s="210"/>
      <c r="N135" s="211"/>
      <c r="O135" s="211"/>
      <c r="P135" s="212">
        <f>SUM(P136:P151)</f>
        <v>0</v>
      </c>
      <c r="Q135" s="211"/>
      <c r="R135" s="212">
        <f>SUM(R136:R151)</f>
        <v>1.384721</v>
      </c>
      <c r="S135" s="211"/>
      <c r="T135" s="213">
        <f>SUM(T136:T151)</f>
        <v>0.001437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4" t="s">
        <v>81</v>
      </c>
      <c r="AT135" s="215" t="s">
        <v>72</v>
      </c>
      <c r="AU135" s="215" t="s">
        <v>81</v>
      </c>
      <c r="AY135" s="214" t="s">
        <v>150</v>
      </c>
      <c r="BK135" s="216">
        <f>SUM(BK136:BK151)</f>
        <v>0</v>
      </c>
    </row>
    <row r="136" s="2" customFormat="1" ht="24.15" customHeight="1">
      <c r="A136" s="39"/>
      <c r="B136" s="40"/>
      <c r="C136" s="219" t="s">
        <v>83</v>
      </c>
      <c r="D136" s="219" t="s">
        <v>153</v>
      </c>
      <c r="E136" s="220" t="s">
        <v>161</v>
      </c>
      <c r="F136" s="221" t="s">
        <v>162</v>
      </c>
      <c r="G136" s="222" t="s">
        <v>163</v>
      </c>
      <c r="H136" s="223">
        <v>76.9</v>
      </c>
      <c r="I136" s="224"/>
      <c r="J136" s="225">
        <f>ROUND(I136*H136,2)</f>
        <v>0</v>
      </c>
      <c r="K136" s="221" t="s">
        <v>164</v>
      </c>
      <c r="L136" s="45"/>
      <c r="M136" s="226" t="s">
        <v>1</v>
      </c>
      <c r="N136" s="227" t="s">
        <v>38</v>
      </c>
      <c r="O136" s="92"/>
      <c r="P136" s="228">
        <f>O136*H136</f>
        <v>0</v>
      </c>
      <c r="Q136" s="228">
        <v>0.017000000000000002</v>
      </c>
      <c r="R136" s="228">
        <f>Q136*H136</f>
        <v>1.3073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157</v>
      </c>
      <c r="AT136" s="230" t="s">
        <v>153</v>
      </c>
      <c r="AU136" s="230" t="s">
        <v>83</v>
      </c>
      <c r="AY136" s="18" t="s">
        <v>150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81</v>
      </c>
      <c r="BK136" s="231">
        <f>ROUND(I136*H136,2)</f>
        <v>0</v>
      </c>
      <c r="BL136" s="18" t="s">
        <v>157</v>
      </c>
      <c r="BM136" s="230" t="s">
        <v>165</v>
      </c>
    </row>
    <row r="137" s="13" customFormat="1">
      <c r="A137" s="13"/>
      <c r="B137" s="232"/>
      <c r="C137" s="233"/>
      <c r="D137" s="234" t="s">
        <v>166</v>
      </c>
      <c r="E137" s="235" t="s">
        <v>1</v>
      </c>
      <c r="F137" s="236" t="s">
        <v>167</v>
      </c>
      <c r="G137" s="233"/>
      <c r="H137" s="235" t="s">
        <v>1</v>
      </c>
      <c r="I137" s="237"/>
      <c r="J137" s="233"/>
      <c r="K137" s="233"/>
      <c r="L137" s="238"/>
      <c r="M137" s="239"/>
      <c r="N137" s="240"/>
      <c r="O137" s="240"/>
      <c r="P137" s="240"/>
      <c r="Q137" s="240"/>
      <c r="R137" s="240"/>
      <c r="S137" s="240"/>
      <c r="T137" s="24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2" t="s">
        <v>166</v>
      </c>
      <c r="AU137" s="242" t="s">
        <v>83</v>
      </c>
      <c r="AV137" s="13" t="s">
        <v>81</v>
      </c>
      <c r="AW137" s="13" t="s">
        <v>30</v>
      </c>
      <c r="AX137" s="13" t="s">
        <v>73</v>
      </c>
      <c r="AY137" s="242" t="s">
        <v>150</v>
      </c>
    </row>
    <row r="138" s="14" customFormat="1">
      <c r="A138" s="14"/>
      <c r="B138" s="243"/>
      <c r="C138" s="244"/>
      <c r="D138" s="234" t="s">
        <v>166</v>
      </c>
      <c r="E138" s="245" t="s">
        <v>1</v>
      </c>
      <c r="F138" s="246" t="s">
        <v>168</v>
      </c>
      <c r="G138" s="244"/>
      <c r="H138" s="247">
        <v>9.6</v>
      </c>
      <c r="I138" s="248"/>
      <c r="J138" s="244"/>
      <c r="K138" s="244"/>
      <c r="L138" s="249"/>
      <c r="M138" s="250"/>
      <c r="N138" s="251"/>
      <c r="O138" s="251"/>
      <c r="P138" s="251"/>
      <c r="Q138" s="251"/>
      <c r="R138" s="251"/>
      <c r="S138" s="251"/>
      <c r="T138" s="25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3" t="s">
        <v>166</v>
      </c>
      <c r="AU138" s="253" t="s">
        <v>83</v>
      </c>
      <c r="AV138" s="14" t="s">
        <v>83</v>
      </c>
      <c r="AW138" s="14" t="s">
        <v>30</v>
      </c>
      <c r="AX138" s="14" t="s">
        <v>73</v>
      </c>
      <c r="AY138" s="253" t="s">
        <v>150</v>
      </c>
    </row>
    <row r="139" s="14" customFormat="1">
      <c r="A139" s="14"/>
      <c r="B139" s="243"/>
      <c r="C139" s="244"/>
      <c r="D139" s="234" t="s">
        <v>166</v>
      </c>
      <c r="E139" s="245" t="s">
        <v>1</v>
      </c>
      <c r="F139" s="246" t="s">
        <v>169</v>
      </c>
      <c r="G139" s="244"/>
      <c r="H139" s="247">
        <v>18.7</v>
      </c>
      <c r="I139" s="248"/>
      <c r="J139" s="244"/>
      <c r="K139" s="244"/>
      <c r="L139" s="249"/>
      <c r="M139" s="250"/>
      <c r="N139" s="251"/>
      <c r="O139" s="251"/>
      <c r="P139" s="251"/>
      <c r="Q139" s="251"/>
      <c r="R139" s="251"/>
      <c r="S139" s="251"/>
      <c r="T139" s="252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3" t="s">
        <v>166</v>
      </c>
      <c r="AU139" s="253" t="s">
        <v>83</v>
      </c>
      <c r="AV139" s="14" t="s">
        <v>83</v>
      </c>
      <c r="AW139" s="14" t="s">
        <v>30</v>
      </c>
      <c r="AX139" s="14" t="s">
        <v>73</v>
      </c>
      <c r="AY139" s="253" t="s">
        <v>150</v>
      </c>
    </row>
    <row r="140" s="14" customFormat="1">
      <c r="A140" s="14"/>
      <c r="B140" s="243"/>
      <c r="C140" s="244"/>
      <c r="D140" s="234" t="s">
        <v>166</v>
      </c>
      <c r="E140" s="245" t="s">
        <v>1</v>
      </c>
      <c r="F140" s="246" t="s">
        <v>170</v>
      </c>
      <c r="G140" s="244"/>
      <c r="H140" s="247">
        <v>16.600000000000002</v>
      </c>
      <c r="I140" s="248"/>
      <c r="J140" s="244"/>
      <c r="K140" s="244"/>
      <c r="L140" s="249"/>
      <c r="M140" s="250"/>
      <c r="N140" s="251"/>
      <c r="O140" s="251"/>
      <c r="P140" s="251"/>
      <c r="Q140" s="251"/>
      <c r="R140" s="251"/>
      <c r="S140" s="251"/>
      <c r="T140" s="25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3" t="s">
        <v>166</v>
      </c>
      <c r="AU140" s="253" t="s">
        <v>83</v>
      </c>
      <c r="AV140" s="14" t="s">
        <v>83</v>
      </c>
      <c r="AW140" s="14" t="s">
        <v>30</v>
      </c>
      <c r="AX140" s="14" t="s">
        <v>73</v>
      </c>
      <c r="AY140" s="253" t="s">
        <v>150</v>
      </c>
    </row>
    <row r="141" s="15" customFormat="1">
      <c r="A141" s="15"/>
      <c r="B141" s="254"/>
      <c r="C141" s="255"/>
      <c r="D141" s="234" t="s">
        <v>166</v>
      </c>
      <c r="E141" s="256" t="s">
        <v>1</v>
      </c>
      <c r="F141" s="257" t="s">
        <v>171</v>
      </c>
      <c r="G141" s="255"/>
      <c r="H141" s="258">
        <v>44.9</v>
      </c>
      <c r="I141" s="259"/>
      <c r="J141" s="255"/>
      <c r="K141" s="255"/>
      <c r="L141" s="260"/>
      <c r="M141" s="261"/>
      <c r="N141" s="262"/>
      <c r="O141" s="262"/>
      <c r="P141" s="262"/>
      <c r="Q141" s="262"/>
      <c r="R141" s="262"/>
      <c r="S141" s="262"/>
      <c r="T141" s="263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4" t="s">
        <v>166</v>
      </c>
      <c r="AU141" s="264" t="s">
        <v>83</v>
      </c>
      <c r="AV141" s="15" t="s">
        <v>172</v>
      </c>
      <c r="AW141" s="15" t="s">
        <v>30</v>
      </c>
      <c r="AX141" s="15" t="s">
        <v>73</v>
      </c>
      <c r="AY141" s="264" t="s">
        <v>150</v>
      </c>
    </row>
    <row r="142" s="14" customFormat="1">
      <c r="A142" s="14"/>
      <c r="B142" s="243"/>
      <c r="C142" s="244"/>
      <c r="D142" s="234" t="s">
        <v>166</v>
      </c>
      <c r="E142" s="245" t="s">
        <v>1</v>
      </c>
      <c r="F142" s="246" t="s">
        <v>173</v>
      </c>
      <c r="G142" s="244"/>
      <c r="H142" s="247">
        <v>32</v>
      </c>
      <c r="I142" s="248"/>
      <c r="J142" s="244"/>
      <c r="K142" s="244"/>
      <c r="L142" s="249"/>
      <c r="M142" s="250"/>
      <c r="N142" s="251"/>
      <c r="O142" s="251"/>
      <c r="P142" s="251"/>
      <c r="Q142" s="251"/>
      <c r="R142" s="251"/>
      <c r="S142" s="251"/>
      <c r="T142" s="25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3" t="s">
        <v>166</v>
      </c>
      <c r="AU142" s="253" t="s">
        <v>83</v>
      </c>
      <c r="AV142" s="14" t="s">
        <v>83</v>
      </c>
      <c r="AW142" s="14" t="s">
        <v>30</v>
      </c>
      <c r="AX142" s="14" t="s">
        <v>73</v>
      </c>
      <c r="AY142" s="253" t="s">
        <v>150</v>
      </c>
    </row>
    <row r="143" s="16" customFormat="1">
      <c r="A143" s="16"/>
      <c r="B143" s="265"/>
      <c r="C143" s="266"/>
      <c r="D143" s="234" t="s">
        <v>166</v>
      </c>
      <c r="E143" s="267" t="s">
        <v>1</v>
      </c>
      <c r="F143" s="268" t="s">
        <v>174</v>
      </c>
      <c r="G143" s="266"/>
      <c r="H143" s="269">
        <v>76.9</v>
      </c>
      <c r="I143" s="270"/>
      <c r="J143" s="266"/>
      <c r="K143" s="266"/>
      <c r="L143" s="271"/>
      <c r="M143" s="272"/>
      <c r="N143" s="273"/>
      <c r="O143" s="273"/>
      <c r="P143" s="273"/>
      <c r="Q143" s="273"/>
      <c r="R143" s="273"/>
      <c r="S143" s="273"/>
      <c r="T143" s="274"/>
      <c r="U143" s="16"/>
      <c r="V143" s="16"/>
      <c r="W143" s="16"/>
      <c r="X143" s="16"/>
      <c r="Y143" s="16"/>
      <c r="Z143" s="16"/>
      <c r="AA143" s="16"/>
      <c r="AB143" s="16"/>
      <c r="AC143" s="16"/>
      <c r="AD143" s="16"/>
      <c r="AE143" s="16"/>
      <c r="AT143" s="275" t="s">
        <v>166</v>
      </c>
      <c r="AU143" s="275" t="s">
        <v>83</v>
      </c>
      <c r="AV143" s="16" t="s">
        <v>157</v>
      </c>
      <c r="AW143" s="16" t="s">
        <v>30</v>
      </c>
      <c r="AX143" s="16" t="s">
        <v>81</v>
      </c>
      <c r="AY143" s="275" t="s">
        <v>150</v>
      </c>
    </row>
    <row r="144" s="2" customFormat="1" ht="16.5" customHeight="1">
      <c r="A144" s="39"/>
      <c r="B144" s="40"/>
      <c r="C144" s="219" t="s">
        <v>172</v>
      </c>
      <c r="D144" s="219" t="s">
        <v>153</v>
      </c>
      <c r="E144" s="220" t="s">
        <v>175</v>
      </c>
      <c r="F144" s="221" t="s">
        <v>176</v>
      </c>
      <c r="G144" s="222" t="s">
        <v>163</v>
      </c>
      <c r="H144" s="223">
        <v>23.95</v>
      </c>
      <c r="I144" s="224"/>
      <c r="J144" s="225">
        <f>ROUND(I144*H144,2)</f>
        <v>0</v>
      </c>
      <c r="K144" s="221" t="s">
        <v>177</v>
      </c>
      <c r="L144" s="45"/>
      <c r="M144" s="226" t="s">
        <v>1</v>
      </c>
      <c r="N144" s="227" t="s">
        <v>38</v>
      </c>
      <c r="O144" s="92"/>
      <c r="P144" s="228">
        <f>O144*H144</f>
        <v>0</v>
      </c>
      <c r="Q144" s="228">
        <v>0.00198</v>
      </c>
      <c r="R144" s="228">
        <f>Q144*H144</f>
        <v>0.047421</v>
      </c>
      <c r="S144" s="228">
        <v>6E-05</v>
      </c>
      <c r="T144" s="229">
        <f>S144*H144</f>
        <v>0.001437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157</v>
      </c>
      <c r="AT144" s="230" t="s">
        <v>153</v>
      </c>
      <c r="AU144" s="230" t="s">
        <v>83</v>
      </c>
      <c r="AY144" s="18" t="s">
        <v>150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81</v>
      </c>
      <c r="BK144" s="231">
        <f>ROUND(I144*H144,2)</f>
        <v>0</v>
      </c>
      <c r="BL144" s="18" t="s">
        <v>157</v>
      </c>
      <c r="BM144" s="230" t="s">
        <v>178</v>
      </c>
    </row>
    <row r="145" s="14" customFormat="1">
      <c r="A145" s="14"/>
      <c r="B145" s="243"/>
      <c r="C145" s="244"/>
      <c r="D145" s="234" t="s">
        <v>166</v>
      </c>
      <c r="E145" s="245" t="s">
        <v>1</v>
      </c>
      <c r="F145" s="246" t="s">
        <v>179</v>
      </c>
      <c r="G145" s="244"/>
      <c r="H145" s="247">
        <v>10.44</v>
      </c>
      <c r="I145" s="248"/>
      <c r="J145" s="244"/>
      <c r="K145" s="244"/>
      <c r="L145" s="249"/>
      <c r="M145" s="250"/>
      <c r="N145" s="251"/>
      <c r="O145" s="251"/>
      <c r="P145" s="251"/>
      <c r="Q145" s="251"/>
      <c r="R145" s="251"/>
      <c r="S145" s="251"/>
      <c r="T145" s="252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3" t="s">
        <v>166</v>
      </c>
      <c r="AU145" s="253" t="s">
        <v>83</v>
      </c>
      <c r="AV145" s="14" t="s">
        <v>83</v>
      </c>
      <c r="AW145" s="14" t="s">
        <v>30</v>
      </c>
      <c r="AX145" s="14" t="s">
        <v>73</v>
      </c>
      <c r="AY145" s="253" t="s">
        <v>150</v>
      </c>
    </row>
    <row r="146" s="14" customFormat="1">
      <c r="A146" s="14"/>
      <c r="B146" s="243"/>
      <c r="C146" s="244"/>
      <c r="D146" s="234" t="s">
        <v>166</v>
      </c>
      <c r="E146" s="245" t="s">
        <v>1</v>
      </c>
      <c r="F146" s="246" t="s">
        <v>180</v>
      </c>
      <c r="G146" s="244"/>
      <c r="H146" s="247">
        <v>13.51</v>
      </c>
      <c r="I146" s="248"/>
      <c r="J146" s="244"/>
      <c r="K146" s="244"/>
      <c r="L146" s="249"/>
      <c r="M146" s="250"/>
      <c r="N146" s="251"/>
      <c r="O146" s="251"/>
      <c r="P146" s="251"/>
      <c r="Q146" s="251"/>
      <c r="R146" s="251"/>
      <c r="S146" s="251"/>
      <c r="T146" s="25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3" t="s">
        <v>166</v>
      </c>
      <c r="AU146" s="253" t="s">
        <v>83</v>
      </c>
      <c r="AV146" s="14" t="s">
        <v>83</v>
      </c>
      <c r="AW146" s="14" t="s">
        <v>30</v>
      </c>
      <c r="AX146" s="14" t="s">
        <v>73</v>
      </c>
      <c r="AY146" s="253" t="s">
        <v>150</v>
      </c>
    </row>
    <row r="147" s="16" customFormat="1">
      <c r="A147" s="16"/>
      <c r="B147" s="265"/>
      <c r="C147" s="266"/>
      <c r="D147" s="234" t="s">
        <v>166</v>
      </c>
      <c r="E147" s="267" t="s">
        <v>1</v>
      </c>
      <c r="F147" s="268" t="s">
        <v>174</v>
      </c>
      <c r="G147" s="266"/>
      <c r="H147" s="269">
        <v>23.95</v>
      </c>
      <c r="I147" s="270"/>
      <c r="J147" s="266"/>
      <c r="K147" s="266"/>
      <c r="L147" s="271"/>
      <c r="M147" s="272"/>
      <c r="N147" s="273"/>
      <c r="O147" s="273"/>
      <c r="P147" s="273"/>
      <c r="Q147" s="273"/>
      <c r="R147" s="273"/>
      <c r="S147" s="273"/>
      <c r="T147" s="274"/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T147" s="275" t="s">
        <v>166</v>
      </c>
      <c r="AU147" s="275" t="s">
        <v>83</v>
      </c>
      <c r="AV147" s="16" t="s">
        <v>157</v>
      </c>
      <c r="AW147" s="16" t="s">
        <v>30</v>
      </c>
      <c r="AX147" s="16" t="s">
        <v>81</v>
      </c>
      <c r="AY147" s="275" t="s">
        <v>150</v>
      </c>
    </row>
    <row r="148" s="2" customFormat="1" ht="24.15" customHeight="1">
      <c r="A148" s="39"/>
      <c r="B148" s="40"/>
      <c r="C148" s="219" t="s">
        <v>157</v>
      </c>
      <c r="D148" s="219" t="s">
        <v>153</v>
      </c>
      <c r="E148" s="220" t="s">
        <v>181</v>
      </c>
      <c r="F148" s="221" t="s">
        <v>182</v>
      </c>
      <c r="G148" s="222" t="s">
        <v>183</v>
      </c>
      <c r="H148" s="223">
        <v>20</v>
      </c>
      <c r="I148" s="224"/>
      <c r="J148" s="225">
        <f>ROUND(I148*H148,2)</f>
        <v>0</v>
      </c>
      <c r="K148" s="221" t="s">
        <v>177</v>
      </c>
      <c r="L148" s="45"/>
      <c r="M148" s="226" t="s">
        <v>1</v>
      </c>
      <c r="N148" s="227" t="s">
        <v>38</v>
      </c>
      <c r="O148" s="92"/>
      <c r="P148" s="228">
        <f>O148*H148</f>
        <v>0</v>
      </c>
      <c r="Q148" s="228">
        <v>0.0015</v>
      </c>
      <c r="R148" s="228">
        <f>Q148*H148</f>
        <v>0.03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157</v>
      </c>
      <c r="AT148" s="230" t="s">
        <v>153</v>
      </c>
      <c r="AU148" s="230" t="s">
        <v>83</v>
      </c>
      <c r="AY148" s="18" t="s">
        <v>150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81</v>
      </c>
      <c r="BK148" s="231">
        <f>ROUND(I148*H148,2)</f>
        <v>0</v>
      </c>
      <c r="BL148" s="18" t="s">
        <v>157</v>
      </c>
      <c r="BM148" s="230" t="s">
        <v>184</v>
      </c>
    </row>
    <row r="149" s="14" customFormat="1">
      <c r="A149" s="14"/>
      <c r="B149" s="243"/>
      <c r="C149" s="244"/>
      <c r="D149" s="234" t="s">
        <v>166</v>
      </c>
      <c r="E149" s="245" t="s">
        <v>1</v>
      </c>
      <c r="F149" s="246" t="s">
        <v>185</v>
      </c>
      <c r="G149" s="244"/>
      <c r="H149" s="247">
        <v>10</v>
      </c>
      <c r="I149" s="248"/>
      <c r="J149" s="244"/>
      <c r="K149" s="244"/>
      <c r="L149" s="249"/>
      <c r="M149" s="250"/>
      <c r="N149" s="251"/>
      <c r="O149" s="251"/>
      <c r="P149" s="251"/>
      <c r="Q149" s="251"/>
      <c r="R149" s="251"/>
      <c r="S149" s="251"/>
      <c r="T149" s="25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3" t="s">
        <v>166</v>
      </c>
      <c r="AU149" s="253" t="s">
        <v>83</v>
      </c>
      <c r="AV149" s="14" t="s">
        <v>83</v>
      </c>
      <c r="AW149" s="14" t="s">
        <v>30</v>
      </c>
      <c r="AX149" s="14" t="s">
        <v>73</v>
      </c>
      <c r="AY149" s="253" t="s">
        <v>150</v>
      </c>
    </row>
    <row r="150" s="14" customFormat="1">
      <c r="A150" s="14"/>
      <c r="B150" s="243"/>
      <c r="C150" s="244"/>
      <c r="D150" s="234" t="s">
        <v>166</v>
      </c>
      <c r="E150" s="245" t="s">
        <v>1</v>
      </c>
      <c r="F150" s="246" t="s">
        <v>186</v>
      </c>
      <c r="G150" s="244"/>
      <c r="H150" s="247">
        <v>10</v>
      </c>
      <c r="I150" s="248"/>
      <c r="J150" s="244"/>
      <c r="K150" s="244"/>
      <c r="L150" s="249"/>
      <c r="M150" s="250"/>
      <c r="N150" s="251"/>
      <c r="O150" s="251"/>
      <c r="P150" s="251"/>
      <c r="Q150" s="251"/>
      <c r="R150" s="251"/>
      <c r="S150" s="251"/>
      <c r="T150" s="25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3" t="s">
        <v>166</v>
      </c>
      <c r="AU150" s="253" t="s">
        <v>83</v>
      </c>
      <c r="AV150" s="14" t="s">
        <v>83</v>
      </c>
      <c r="AW150" s="14" t="s">
        <v>30</v>
      </c>
      <c r="AX150" s="14" t="s">
        <v>73</v>
      </c>
      <c r="AY150" s="253" t="s">
        <v>150</v>
      </c>
    </row>
    <row r="151" s="16" customFormat="1">
      <c r="A151" s="16"/>
      <c r="B151" s="265"/>
      <c r="C151" s="266"/>
      <c r="D151" s="234" t="s">
        <v>166</v>
      </c>
      <c r="E151" s="267" t="s">
        <v>1</v>
      </c>
      <c r="F151" s="268" t="s">
        <v>174</v>
      </c>
      <c r="G151" s="266"/>
      <c r="H151" s="269">
        <v>20</v>
      </c>
      <c r="I151" s="270"/>
      <c r="J151" s="266"/>
      <c r="K151" s="266"/>
      <c r="L151" s="271"/>
      <c r="M151" s="272"/>
      <c r="N151" s="273"/>
      <c r="O151" s="273"/>
      <c r="P151" s="273"/>
      <c r="Q151" s="273"/>
      <c r="R151" s="273"/>
      <c r="S151" s="273"/>
      <c r="T151" s="274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T151" s="275" t="s">
        <v>166</v>
      </c>
      <c r="AU151" s="275" t="s">
        <v>83</v>
      </c>
      <c r="AV151" s="16" t="s">
        <v>157</v>
      </c>
      <c r="AW151" s="16" t="s">
        <v>30</v>
      </c>
      <c r="AX151" s="16" t="s">
        <v>81</v>
      </c>
      <c r="AY151" s="275" t="s">
        <v>150</v>
      </c>
    </row>
    <row r="152" s="12" customFormat="1" ht="22.8" customHeight="1">
      <c r="A152" s="12"/>
      <c r="B152" s="203"/>
      <c r="C152" s="204"/>
      <c r="D152" s="205" t="s">
        <v>72</v>
      </c>
      <c r="E152" s="217" t="s">
        <v>187</v>
      </c>
      <c r="F152" s="217" t="s">
        <v>188</v>
      </c>
      <c r="G152" s="204"/>
      <c r="H152" s="204"/>
      <c r="I152" s="207"/>
      <c r="J152" s="218">
        <f>BK152</f>
        <v>0</v>
      </c>
      <c r="K152" s="204"/>
      <c r="L152" s="209"/>
      <c r="M152" s="210"/>
      <c r="N152" s="211"/>
      <c r="O152" s="211"/>
      <c r="P152" s="212">
        <f>SUM(P153:P164)</f>
        <v>0</v>
      </c>
      <c r="Q152" s="211"/>
      <c r="R152" s="212">
        <f>SUM(R153:R164)</f>
        <v>0.0052000000000000008</v>
      </c>
      <c r="S152" s="211"/>
      <c r="T152" s="213">
        <f>SUM(T153:T164)</f>
        <v>0.76900000000000016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4" t="s">
        <v>81</v>
      </c>
      <c r="AT152" s="215" t="s">
        <v>72</v>
      </c>
      <c r="AU152" s="215" t="s">
        <v>81</v>
      </c>
      <c r="AY152" s="214" t="s">
        <v>150</v>
      </c>
      <c r="BK152" s="216">
        <f>SUM(BK153:BK164)</f>
        <v>0</v>
      </c>
    </row>
    <row r="153" s="2" customFormat="1" ht="24.15" customHeight="1">
      <c r="A153" s="39"/>
      <c r="B153" s="40"/>
      <c r="C153" s="219" t="s">
        <v>189</v>
      </c>
      <c r="D153" s="219" t="s">
        <v>153</v>
      </c>
      <c r="E153" s="220" t="s">
        <v>190</v>
      </c>
      <c r="F153" s="221" t="s">
        <v>191</v>
      </c>
      <c r="G153" s="222" t="s">
        <v>163</v>
      </c>
      <c r="H153" s="223">
        <v>130</v>
      </c>
      <c r="I153" s="224"/>
      <c r="J153" s="225">
        <f>ROUND(I153*H153,2)</f>
        <v>0</v>
      </c>
      <c r="K153" s="221" t="s">
        <v>177</v>
      </c>
      <c r="L153" s="45"/>
      <c r="M153" s="226" t="s">
        <v>1</v>
      </c>
      <c r="N153" s="227" t="s">
        <v>38</v>
      </c>
      <c r="O153" s="92"/>
      <c r="P153" s="228">
        <f>O153*H153</f>
        <v>0</v>
      </c>
      <c r="Q153" s="228">
        <v>4E-05</v>
      </c>
      <c r="R153" s="228">
        <f>Q153*H153</f>
        <v>0.0052000000000000008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157</v>
      </c>
      <c r="AT153" s="230" t="s">
        <v>153</v>
      </c>
      <c r="AU153" s="230" t="s">
        <v>83</v>
      </c>
      <c r="AY153" s="18" t="s">
        <v>150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81</v>
      </c>
      <c r="BK153" s="231">
        <f>ROUND(I153*H153,2)</f>
        <v>0</v>
      </c>
      <c r="BL153" s="18" t="s">
        <v>157</v>
      </c>
      <c r="BM153" s="230" t="s">
        <v>192</v>
      </c>
    </row>
    <row r="154" s="14" customFormat="1">
      <c r="A154" s="14"/>
      <c r="B154" s="243"/>
      <c r="C154" s="244"/>
      <c r="D154" s="234" t="s">
        <v>166</v>
      </c>
      <c r="E154" s="245" t="s">
        <v>1</v>
      </c>
      <c r="F154" s="246" t="s">
        <v>193</v>
      </c>
      <c r="G154" s="244"/>
      <c r="H154" s="247">
        <v>130</v>
      </c>
      <c r="I154" s="248"/>
      <c r="J154" s="244"/>
      <c r="K154" s="244"/>
      <c r="L154" s="249"/>
      <c r="M154" s="250"/>
      <c r="N154" s="251"/>
      <c r="O154" s="251"/>
      <c r="P154" s="251"/>
      <c r="Q154" s="251"/>
      <c r="R154" s="251"/>
      <c r="S154" s="251"/>
      <c r="T154" s="25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3" t="s">
        <v>166</v>
      </c>
      <c r="AU154" s="253" t="s">
        <v>83</v>
      </c>
      <c r="AV154" s="14" t="s">
        <v>83</v>
      </c>
      <c r="AW154" s="14" t="s">
        <v>30</v>
      </c>
      <c r="AX154" s="14" t="s">
        <v>81</v>
      </c>
      <c r="AY154" s="253" t="s">
        <v>150</v>
      </c>
    </row>
    <row r="155" s="2" customFormat="1" ht="37.8" customHeight="1">
      <c r="A155" s="39"/>
      <c r="B155" s="40"/>
      <c r="C155" s="219" t="s">
        <v>159</v>
      </c>
      <c r="D155" s="219" t="s">
        <v>153</v>
      </c>
      <c r="E155" s="220" t="s">
        <v>194</v>
      </c>
      <c r="F155" s="221" t="s">
        <v>195</v>
      </c>
      <c r="G155" s="222" t="s">
        <v>163</v>
      </c>
      <c r="H155" s="223">
        <v>76.9</v>
      </c>
      <c r="I155" s="224"/>
      <c r="J155" s="225">
        <f>ROUND(I155*H155,2)</f>
        <v>0</v>
      </c>
      <c r="K155" s="221" t="s">
        <v>164</v>
      </c>
      <c r="L155" s="45"/>
      <c r="M155" s="226" t="s">
        <v>1</v>
      </c>
      <c r="N155" s="227" t="s">
        <v>38</v>
      </c>
      <c r="O155" s="92"/>
      <c r="P155" s="228">
        <f>O155*H155</f>
        <v>0</v>
      </c>
      <c r="Q155" s="228">
        <v>0</v>
      </c>
      <c r="R155" s="228">
        <f>Q155*H155</f>
        <v>0</v>
      </c>
      <c r="S155" s="228">
        <v>0.01</v>
      </c>
      <c r="T155" s="229">
        <f>S155*H155</f>
        <v>0.76900000000000016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157</v>
      </c>
      <c r="AT155" s="230" t="s">
        <v>153</v>
      </c>
      <c r="AU155" s="230" t="s">
        <v>83</v>
      </c>
      <c r="AY155" s="18" t="s">
        <v>150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81</v>
      </c>
      <c r="BK155" s="231">
        <f>ROUND(I155*H155,2)</f>
        <v>0</v>
      </c>
      <c r="BL155" s="18" t="s">
        <v>157</v>
      </c>
      <c r="BM155" s="230" t="s">
        <v>196</v>
      </c>
    </row>
    <row r="156" s="13" customFormat="1">
      <c r="A156" s="13"/>
      <c r="B156" s="232"/>
      <c r="C156" s="233"/>
      <c r="D156" s="234" t="s">
        <v>166</v>
      </c>
      <c r="E156" s="235" t="s">
        <v>1</v>
      </c>
      <c r="F156" s="236" t="s">
        <v>167</v>
      </c>
      <c r="G156" s="233"/>
      <c r="H156" s="235" t="s">
        <v>1</v>
      </c>
      <c r="I156" s="237"/>
      <c r="J156" s="233"/>
      <c r="K156" s="233"/>
      <c r="L156" s="238"/>
      <c r="M156" s="239"/>
      <c r="N156" s="240"/>
      <c r="O156" s="240"/>
      <c r="P156" s="240"/>
      <c r="Q156" s="240"/>
      <c r="R156" s="240"/>
      <c r="S156" s="240"/>
      <c r="T156" s="24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2" t="s">
        <v>166</v>
      </c>
      <c r="AU156" s="242" t="s">
        <v>83</v>
      </c>
      <c r="AV156" s="13" t="s">
        <v>81</v>
      </c>
      <c r="AW156" s="13" t="s">
        <v>30</v>
      </c>
      <c r="AX156" s="13" t="s">
        <v>73</v>
      </c>
      <c r="AY156" s="242" t="s">
        <v>150</v>
      </c>
    </row>
    <row r="157" s="14" customFormat="1">
      <c r="A157" s="14"/>
      <c r="B157" s="243"/>
      <c r="C157" s="244"/>
      <c r="D157" s="234" t="s">
        <v>166</v>
      </c>
      <c r="E157" s="245" t="s">
        <v>1</v>
      </c>
      <c r="F157" s="246" t="s">
        <v>168</v>
      </c>
      <c r="G157" s="244"/>
      <c r="H157" s="247">
        <v>9.6</v>
      </c>
      <c r="I157" s="248"/>
      <c r="J157" s="244"/>
      <c r="K157" s="244"/>
      <c r="L157" s="249"/>
      <c r="M157" s="250"/>
      <c r="N157" s="251"/>
      <c r="O157" s="251"/>
      <c r="P157" s="251"/>
      <c r="Q157" s="251"/>
      <c r="R157" s="251"/>
      <c r="S157" s="251"/>
      <c r="T157" s="25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3" t="s">
        <v>166</v>
      </c>
      <c r="AU157" s="253" t="s">
        <v>83</v>
      </c>
      <c r="AV157" s="14" t="s">
        <v>83</v>
      </c>
      <c r="AW157" s="14" t="s">
        <v>30</v>
      </c>
      <c r="AX157" s="14" t="s">
        <v>73</v>
      </c>
      <c r="AY157" s="253" t="s">
        <v>150</v>
      </c>
    </row>
    <row r="158" s="14" customFormat="1">
      <c r="A158" s="14"/>
      <c r="B158" s="243"/>
      <c r="C158" s="244"/>
      <c r="D158" s="234" t="s">
        <v>166</v>
      </c>
      <c r="E158" s="245" t="s">
        <v>1</v>
      </c>
      <c r="F158" s="246" t="s">
        <v>169</v>
      </c>
      <c r="G158" s="244"/>
      <c r="H158" s="247">
        <v>18.7</v>
      </c>
      <c r="I158" s="248"/>
      <c r="J158" s="244"/>
      <c r="K158" s="244"/>
      <c r="L158" s="249"/>
      <c r="M158" s="250"/>
      <c r="N158" s="251"/>
      <c r="O158" s="251"/>
      <c r="P158" s="251"/>
      <c r="Q158" s="251"/>
      <c r="R158" s="251"/>
      <c r="S158" s="251"/>
      <c r="T158" s="25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3" t="s">
        <v>166</v>
      </c>
      <c r="AU158" s="253" t="s">
        <v>83</v>
      </c>
      <c r="AV158" s="14" t="s">
        <v>83</v>
      </c>
      <c r="AW158" s="14" t="s">
        <v>30</v>
      </c>
      <c r="AX158" s="14" t="s">
        <v>73</v>
      </c>
      <c r="AY158" s="253" t="s">
        <v>150</v>
      </c>
    </row>
    <row r="159" s="14" customFormat="1">
      <c r="A159" s="14"/>
      <c r="B159" s="243"/>
      <c r="C159" s="244"/>
      <c r="D159" s="234" t="s">
        <v>166</v>
      </c>
      <c r="E159" s="245" t="s">
        <v>1</v>
      </c>
      <c r="F159" s="246" t="s">
        <v>170</v>
      </c>
      <c r="G159" s="244"/>
      <c r="H159" s="247">
        <v>16.600000000000002</v>
      </c>
      <c r="I159" s="248"/>
      <c r="J159" s="244"/>
      <c r="K159" s="244"/>
      <c r="L159" s="249"/>
      <c r="M159" s="250"/>
      <c r="N159" s="251"/>
      <c r="O159" s="251"/>
      <c r="P159" s="251"/>
      <c r="Q159" s="251"/>
      <c r="R159" s="251"/>
      <c r="S159" s="251"/>
      <c r="T159" s="25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3" t="s">
        <v>166</v>
      </c>
      <c r="AU159" s="253" t="s">
        <v>83</v>
      </c>
      <c r="AV159" s="14" t="s">
        <v>83</v>
      </c>
      <c r="AW159" s="14" t="s">
        <v>30</v>
      </c>
      <c r="AX159" s="14" t="s">
        <v>73</v>
      </c>
      <c r="AY159" s="253" t="s">
        <v>150</v>
      </c>
    </row>
    <row r="160" s="15" customFormat="1">
      <c r="A160" s="15"/>
      <c r="B160" s="254"/>
      <c r="C160" s="255"/>
      <c r="D160" s="234" t="s">
        <v>166</v>
      </c>
      <c r="E160" s="256" t="s">
        <v>1</v>
      </c>
      <c r="F160" s="257" t="s">
        <v>171</v>
      </c>
      <c r="G160" s="255"/>
      <c r="H160" s="258">
        <v>44.9</v>
      </c>
      <c r="I160" s="259"/>
      <c r="J160" s="255"/>
      <c r="K160" s="255"/>
      <c r="L160" s="260"/>
      <c r="M160" s="261"/>
      <c r="N160" s="262"/>
      <c r="O160" s="262"/>
      <c r="P160" s="262"/>
      <c r="Q160" s="262"/>
      <c r="R160" s="262"/>
      <c r="S160" s="262"/>
      <c r="T160" s="263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64" t="s">
        <v>166</v>
      </c>
      <c r="AU160" s="264" t="s">
        <v>83</v>
      </c>
      <c r="AV160" s="15" t="s">
        <v>172</v>
      </c>
      <c r="AW160" s="15" t="s">
        <v>30</v>
      </c>
      <c r="AX160" s="15" t="s">
        <v>73</v>
      </c>
      <c r="AY160" s="264" t="s">
        <v>150</v>
      </c>
    </row>
    <row r="161" s="14" customFormat="1">
      <c r="A161" s="14"/>
      <c r="B161" s="243"/>
      <c r="C161" s="244"/>
      <c r="D161" s="234" t="s">
        <v>166</v>
      </c>
      <c r="E161" s="245" t="s">
        <v>1</v>
      </c>
      <c r="F161" s="246" t="s">
        <v>173</v>
      </c>
      <c r="G161" s="244"/>
      <c r="H161" s="247">
        <v>32</v>
      </c>
      <c r="I161" s="248"/>
      <c r="J161" s="244"/>
      <c r="K161" s="244"/>
      <c r="L161" s="249"/>
      <c r="M161" s="250"/>
      <c r="N161" s="251"/>
      <c r="O161" s="251"/>
      <c r="P161" s="251"/>
      <c r="Q161" s="251"/>
      <c r="R161" s="251"/>
      <c r="S161" s="251"/>
      <c r="T161" s="25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3" t="s">
        <v>166</v>
      </c>
      <c r="AU161" s="253" t="s">
        <v>83</v>
      </c>
      <c r="AV161" s="14" t="s">
        <v>83</v>
      </c>
      <c r="AW161" s="14" t="s">
        <v>30</v>
      </c>
      <c r="AX161" s="14" t="s">
        <v>73</v>
      </c>
      <c r="AY161" s="253" t="s">
        <v>150</v>
      </c>
    </row>
    <row r="162" s="16" customFormat="1">
      <c r="A162" s="16"/>
      <c r="B162" s="265"/>
      <c r="C162" s="266"/>
      <c r="D162" s="234" t="s">
        <v>166</v>
      </c>
      <c r="E162" s="267" t="s">
        <v>1</v>
      </c>
      <c r="F162" s="268" t="s">
        <v>174</v>
      </c>
      <c r="G162" s="266"/>
      <c r="H162" s="269">
        <v>76.9</v>
      </c>
      <c r="I162" s="270"/>
      <c r="J162" s="266"/>
      <c r="K162" s="266"/>
      <c r="L162" s="271"/>
      <c r="M162" s="272"/>
      <c r="N162" s="273"/>
      <c r="O162" s="273"/>
      <c r="P162" s="273"/>
      <c r="Q162" s="273"/>
      <c r="R162" s="273"/>
      <c r="S162" s="273"/>
      <c r="T162" s="274"/>
      <c r="U162" s="16"/>
      <c r="V162" s="16"/>
      <c r="W162" s="16"/>
      <c r="X162" s="16"/>
      <c r="Y162" s="16"/>
      <c r="Z162" s="16"/>
      <c r="AA162" s="16"/>
      <c r="AB162" s="16"/>
      <c r="AC162" s="16"/>
      <c r="AD162" s="16"/>
      <c r="AE162" s="16"/>
      <c r="AT162" s="275" t="s">
        <v>166</v>
      </c>
      <c r="AU162" s="275" t="s">
        <v>83</v>
      </c>
      <c r="AV162" s="16" t="s">
        <v>157</v>
      </c>
      <c r="AW162" s="16" t="s">
        <v>30</v>
      </c>
      <c r="AX162" s="16" t="s">
        <v>81</v>
      </c>
      <c r="AY162" s="275" t="s">
        <v>150</v>
      </c>
    </row>
    <row r="163" s="2" customFormat="1" ht="16.5" customHeight="1">
      <c r="A163" s="39"/>
      <c r="B163" s="40"/>
      <c r="C163" s="219" t="s">
        <v>197</v>
      </c>
      <c r="D163" s="219" t="s">
        <v>153</v>
      </c>
      <c r="E163" s="220" t="s">
        <v>198</v>
      </c>
      <c r="F163" s="221" t="s">
        <v>199</v>
      </c>
      <c r="G163" s="222" t="s">
        <v>200</v>
      </c>
      <c r="H163" s="223">
        <v>1</v>
      </c>
      <c r="I163" s="224"/>
      <c r="J163" s="225">
        <f>ROUND(I163*H163,2)</f>
        <v>0</v>
      </c>
      <c r="K163" s="221" t="s">
        <v>1</v>
      </c>
      <c r="L163" s="45"/>
      <c r="M163" s="226" t="s">
        <v>1</v>
      </c>
      <c r="N163" s="227" t="s">
        <v>38</v>
      </c>
      <c r="O163" s="92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157</v>
      </c>
      <c r="AT163" s="230" t="s">
        <v>153</v>
      </c>
      <c r="AU163" s="230" t="s">
        <v>83</v>
      </c>
      <c r="AY163" s="18" t="s">
        <v>150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81</v>
      </c>
      <c r="BK163" s="231">
        <f>ROUND(I163*H163,2)</f>
        <v>0</v>
      </c>
      <c r="BL163" s="18" t="s">
        <v>157</v>
      </c>
      <c r="BM163" s="230" t="s">
        <v>201</v>
      </c>
    </row>
    <row r="164" s="2" customFormat="1" ht="16.5" customHeight="1">
      <c r="A164" s="39"/>
      <c r="B164" s="40"/>
      <c r="C164" s="219" t="s">
        <v>202</v>
      </c>
      <c r="D164" s="219" t="s">
        <v>153</v>
      </c>
      <c r="E164" s="220" t="s">
        <v>203</v>
      </c>
      <c r="F164" s="221" t="s">
        <v>204</v>
      </c>
      <c r="G164" s="222" t="s">
        <v>200</v>
      </c>
      <c r="H164" s="223">
        <v>1</v>
      </c>
      <c r="I164" s="224"/>
      <c r="J164" s="225">
        <f>ROUND(I164*H164,2)</f>
        <v>0</v>
      </c>
      <c r="K164" s="221" t="s">
        <v>1</v>
      </c>
      <c r="L164" s="45"/>
      <c r="M164" s="226" t="s">
        <v>1</v>
      </c>
      <c r="N164" s="227" t="s">
        <v>38</v>
      </c>
      <c r="O164" s="92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0" t="s">
        <v>157</v>
      </c>
      <c r="AT164" s="230" t="s">
        <v>153</v>
      </c>
      <c r="AU164" s="230" t="s">
        <v>83</v>
      </c>
      <c r="AY164" s="18" t="s">
        <v>150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8" t="s">
        <v>81</v>
      </c>
      <c r="BK164" s="231">
        <f>ROUND(I164*H164,2)</f>
        <v>0</v>
      </c>
      <c r="BL164" s="18" t="s">
        <v>157</v>
      </c>
      <c r="BM164" s="230" t="s">
        <v>205</v>
      </c>
    </row>
    <row r="165" s="12" customFormat="1" ht="22.8" customHeight="1">
      <c r="A165" s="12"/>
      <c r="B165" s="203"/>
      <c r="C165" s="204"/>
      <c r="D165" s="205" t="s">
        <v>72</v>
      </c>
      <c r="E165" s="217" t="s">
        <v>206</v>
      </c>
      <c r="F165" s="217" t="s">
        <v>207</v>
      </c>
      <c r="G165" s="204"/>
      <c r="H165" s="204"/>
      <c r="I165" s="207"/>
      <c r="J165" s="218">
        <f>BK165</f>
        <v>0</v>
      </c>
      <c r="K165" s="204"/>
      <c r="L165" s="209"/>
      <c r="M165" s="210"/>
      <c r="N165" s="211"/>
      <c r="O165" s="211"/>
      <c r="P165" s="212">
        <f>SUM(P166:P170)</f>
        <v>0</v>
      </c>
      <c r="Q165" s="211"/>
      <c r="R165" s="212">
        <f>SUM(R166:R170)</f>
        <v>0</v>
      </c>
      <c r="S165" s="211"/>
      <c r="T165" s="213">
        <f>SUM(T166:T170)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4" t="s">
        <v>81</v>
      </c>
      <c r="AT165" s="215" t="s">
        <v>72</v>
      </c>
      <c r="AU165" s="215" t="s">
        <v>81</v>
      </c>
      <c r="AY165" s="214" t="s">
        <v>150</v>
      </c>
      <c r="BK165" s="216">
        <f>SUM(BK166:BK170)</f>
        <v>0</v>
      </c>
    </row>
    <row r="166" s="2" customFormat="1" ht="24.15" customHeight="1">
      <c r="A166" s="39"/>
      <c r="B166" s="40"/>
      <c r="C166" s="219" t="s">
        <v>187</v>
      </c>
      <c r="D166" s="219" t="s">
        <v>153</v>
      </c>
      <c r="E166" s="220" t="s">
        <v>208</v>
      </c>
      <c r="F166" s="221" t="s">
        <v>209</v>
      </c>
      <c r="G166" s="222" t="s">
        <v>210</v>
      </c>
      <c r="H166" s="223">
        <v>0.842</v>
      </c>
      <c r="I166" s="224"/>
      <c r="J166" s="225">
        <f>ROUND(I166*H166,2)</f>
        <v>0</v>
      </c>
      <c r="K166" s="221" t="s">
        <v>177</v>
      </c>
      <c r="L166" s="45"/>
      <c r="M166" s="226" t="s">
        <v>1</v>
      </c>
      <c r="N166" s="227" t="s">
        <v>38</v>
      </c>
      <c r="O166" s="92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157</v>
      </c>
      <c r="AT166" s="230" t="s">
        <v>153</v>
      </c>
      <c r="AU166" s="230" t="s">
        <v>83</v>
      </c>
      <c r="AY166" s="18" t="s">
        <v>150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8" t="s">
        <v>81</v>
      </c>
      <c r="BK166" s="231">
        <f>ROUND(I166*H166,2)</f>
        <v>0</v>
      </c>
      <c r="BL166" s="18" t="s">
        <v>157</v>
      </c>
      <c r="BM166" s="230" t="s">
        <v>211</v>
      </c>
    </row>
    <row r="167" s="2" customFormat="1" ht="24.15" customHeight="1">
      <c r="A167" s="39"/>
      <c r="B167" s="40"/>
      <c r="C167" s="219" t="s">
        <v>212</v>
      </c>
      <c r="D167" s="219" t="s">
        <v>153</v>
      </c>
      <c r="E167" s="220" t="s">
        <v>213</v>
      </c>
      <c r="F167" s="221" t="s">
        <v>214</v>
      </c>
      <c r="G167" s="222" t="s">
        <v>210</v>
      </c>
      <c r="H167" s="223">
        <v>0.842</v>
      </c>
      <c r="I167" s="224"/>
      <c r="J167" s="225">
        <f>ROUND(I167*H167,2)</f>
        <v>0</v>
      </c>
      <c r="K167" s="221" t="s">
        <v>177</v>
      </c>
      <c r="L167" s="45"/>
      <c r="M167" s="226" t="s">
        <v>1</v>
      </c>
      <c r="N167" s="227" t="s">
        <v>38</v>
      </c>
      <c r="O167" s="92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0" t="s">
        <v>157</v>
      </c>
      <c r="AT167" s="230" t="s">
        <v>153</v>
      </c>
      <c r="AU167" s="230" t="s">
        <v>83</v>
      </c>
      <c r="AY167" s="18" t="s">
        <v>150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8" t="s">
        <v>81</v>
      </c>
      <c r="BK167" s="231">
        <f>ROUND(I167*H167,2)</f>
        <v>0</v>
      </c>
      <c r="BL167" s="18" t="s">
        <v>157</v>
      </c>
      <c r="BM167" s="230" t="s">
        <v>215</v>
      </c>
    </row>
    <row r="168" s="2" customFormat="1" ht="24.15" customHeight="1">
      <c r="A168" s="39"/>
      <c r="B168" s="40"/>
      <c r="C168" s="219" t="s">
        <v>216</v>
      </c>
      <c r="D168" s="219" t="s">
        <v>153</v>
      </c>
      <c r="E168" s="220" t="s">
        <v>217</v>
      </c>
      <c r="F168" s="221" t="s">
        <v>218</v>
      </c>
      <c r="G168" s="222" t="s">
        <v>210</v>
      </c>
      <c r="H168" s="223">
        <v>15.998</v>
      </c>
      <c r="I168" s="224"/>
      <c r="J168" s="225">
        <f>ROUND(I168*H168,2)</f>
        <v>0</v>
      </c>
      <c r="K168" s="221" t="s">
        <v>177</v>
      </c>
      <c r="L168" s="45"/>
      <c r="M168" s="226" t="s">
        <v>1</v>
      </c>
      <c r="N168" s="227" t="s">
        <v>38</v>
      </c>
      <c r="O168" s="92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157</v>
      </c>
      <c r="AT168" s="230" t="s">
        <v>153</v>
      </c>
      <c r="AU168" s="230" t="s">
        <v>83</v>
      </c>
      <c r="AY168" s="18" t="s">
        <v>150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8" t="s">
        <v>81</v>
      </c>
      <c r="BK168" s="231">
        <f>ROUND(I168*H168,2)</f>
        <v>0</v>
      </c>
      <c r="BL168" s="18" t="s">
        <v>157</v>
      </c>
      <c r="BM168" s="230" t="s">
        <v>219</v>
      </c>
    </row>
    <row r="169" s="14" customFormat="1">
      <c r="A169" s="14"/>
      <c r="B169" s="243"/>
      <c r="C169" s="244"/>
      <c r="D169" s="234" t="s">
        <v>166</v>
      </c>
      <c r="E169" s="244"/>
      <c r="F169" s="246" t="s">
        <v>220</v>
      </c>
      <c r="G169" s="244"/>
      <c r="H169" s="247">
        <v>15.998</v>
      </c>
      <c r="I169" s="248"/>
      <c r="J169" s="244"/>
      <c r="K169" s="244"/>
      <c r="L169" s="249"/>
      <c r="M169" s="250"/>
      <c r="N169" s="251"/>
      <c r="O169" s="251"/>
      <c r="P169" s="251"/>
      <c r="Q169" s="251"/>
      <c r="R169" s="251"/>
      <c r="S169" s="251"/>
      <c r="T169" s="252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3" t="s">
        <v>166</v>
      </c>
      <c r="AU169" s="253" t="s">
        <v>83</v>
      </c>
      <c r="AV169" s="14" t="s">
        <v>83</v>
      </c>
      <c r="AW169" s="14" t="s">
        <v>4</v>
      </c>
      <c r="AX169" s="14" t="s">
        <v>81</v>
      </c>
      <c r="AY169" s="253" t="s">
        <v>150</v>
      </c>
    </row>
    <row r="170" s="2" customFormat="1" ht="33" customHeight="1">
      <c r="A170" s="39"/>
      <c r="B170" s="40"/>
      <c r="C170" s="219" t="s">
        <v>8</v>
      </c>
      <c r="D170" s="219" t="s">
        <v>153</v>
      </c>
      <c r="E170" s="220" t="s">
        <v>221</v>
      </c>
      <c r="F170" s="221" t="s">
        <v>222</v>
      </c>
      <c r="G170" s="222" t="s">
        <v>210</v>
      </c>
      <c r="H170" s="223">
        <v>0.842</v>
      </c>
      <c r="I170" s="224"/>
      <c r="J170" s="225">
        <f>ROUND(I170*H170,2)</f>
        <v>0</v>
      </c>
      <c r="K170" s="221" t="s">
        <v>177</v>
      </c>
      <c r="L170" s="45"/>
      <c r="M170" s="226" t="s">
        <v>1</v>
      </c>
      <c r="N170" s="227" t="s">
        <v>38</v>
      </c>
      <c r="O170" s="92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0" t="s">
        <v>157</v>
      </c>
      <c r="AT170" s="230" t="s">
        <v>153</v>
      </c>
      <c r="AU170" s="230" t="s">
        <v>83</v>
      </c>
      <c r="AY170" s="18" t="s">
        <v>150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8" t="s">
        <v>81</v>
      </c>
      <c r="BK170" s="231">
        <f>ROUND(I170*H170,2)</f>
        <v>0</v>
      </c>
      <c r="BL170" s="18" t="s">
        <v>157</v>
      </c>
      <c r="BM170" s="230" t="s">
        <v>223</v>
      </c>
    </row>
    <row r="171" s="12" customFormat="1" ht="22.8" customHeight="1">
      <c r="A171" s="12"/>
      <c r="B171" s="203"/>
      <c r="C171" s="204"/>
      <c r="D171" s="205" t="s">
        <v>72</v>
      </c>
      <c r="E171" s="217" t="s">
        <v>224</v>
      </c>
      <c r="F171" s="217" t="s">
        <v>225</v>
      </c>
      <c r="G171" s="204"/>
      <c r="H171" s="204"/>
      <c r="I171" s="207"/>
      <c r="J171" s="218">
        <f>BK171</f>
        <v>0</v>
      </c>
      <c r="K171" s="204"/>
      <c r="L171" s="209"/>
      <c r="M171" s="210"/>
      <c r="N171" s="211"/>
      <c r="O171" s="211"/>
      <c r="P171" s="212">
        <f>P172</f>
        <v>0</v>
      </c>
      <c r="Q171" s="211"/>
      <c r="R171" s="212">
        <f>R172</f>
        <v>0</v>
      </c>
      <c r="S171" s="211"/>
      <c r="T171" s="213">
        <f>T172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4" t="s">
        <v>81</v>
      </c>
      <c r="AT171" s="215" t="s">
        <v>72</v>
      </c>
      <c r="AU171" s="215" t="s">
        <v>81</v>
      </c>
      <c r="AY171" s="214" t="s">
        <v>150</v>
      </c>
      <c r="BK171" s="216">
        <f>BK172</f>
        <v>0</v>
      </c>
    </row>
    <row r="172" s="2" customFormat="1" ht="16.5" customHeight="1">
      <c r="A172" s="39"/>
      <c r="B172" s="40"/>
      <c r="C172" s="219" t="s">
        <v>226</v>
      </c>
      <c r="D172" s="219" t="s">
        <v>153</v>
      </c>
      <c r="E172" s="220" t="s">
        <v>227</v>
      </c>
      <c r="F172" s="221" t="s">
        <v>228</v>
      </c>
      <c r="G172" s="222" t="s">
        <v>210</v>
      </c>
      <c r="H172" s="223">
        <v>1.3899999999999998</v>
      </c>
      <c r="I172" s="224"/>
      <c r="J172" s="225">
        <f>ROUND(I172*H172,2)</f>
        <v>0</v>
      </c>
      <c r="K172" s="221" t="s">
        <v>177</v>
      </c>
      <c r="L172" s="45"/>
      <c r="M172" s="226" t="s">
        <v>1</v>
      </c>
      <c r="N172" s="227" t="s">
        <v>38</v>
      </c>
      <c r="O172" s="92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0" t="s">
        <v>157</v>
      </c>
      <c r="AT172" s="230" t="s">
        <v>153</v>
      </c>
      <c r="AU172" s="230" t="s">
        <v>83</v>
      </c>
      <c r="AY172" s="18" t="s">
        <v>150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8" t="s">
        <v>81</v>
      </c>
      <c r="BK172" s="231">
        <f>ROUND(I172*H172,2)</f>
        <v>0</v>
      </c>
      <c r="BL172" s="18" t="s">
        <v>157</v>
      </c>
      <c r="BM172" s="230" t="s">
        <v>229</v>
      </c>
    </row>
    <row r="173" s="12" customFormat="1" ht="25.92" customHeight="1">
      <c r="A173" s="12"/>
      <c r="B173" s="203"/>
      <c r="C173" s="204"/>
      <c r="D173" s="205" t="s">
        <v>72</v>
      </c>
      <c r="E173" s="206" t="s">
        <v>230</v>
      </c>
      <c r="F173" s="206" t="s">
        <v>231</v>
      </c>
      <c r="G173" s="204"/>
      <c r="H173" s="204"/>
      <c r="I173" s="207"/>
      <c r="J173" s="208">
        <f>BK173</f>
        <v>0</v>
      </c>
      <c r="K173" s="204"/>
      <c r="L173" s="209"/>
      <c r="M173" s="210"/>
      <c r="N173" s="211"/>
      <c r="O173" s="211"/>
      <c r="P173" s="212">
        <f>P174+P178+P203+P220+P237+P239</f>
        <v>0</v>
      </c>
      <c r="Q173" s="211"/>
      <c r="R173" s="212">
        <f>R174+R178+R203+R220+R237+R239</f>
        <v>0.6753022</v>
      </c>
      <c r="S173" s="211"/>
      <c r="T173" s="213">
        <f>T174+T178+T203+T220+T237+T239</f>
        <v>0.072000000000000008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14" t="s">
        <v>83</v>
      </c>
      <c r="AT173" s="215" t="s">
        <v>72</v>
      </c>
      <c r="AU173" s="215" t="s">
        <v>73</v>
      </c>
      <c r="AY173" s="214" t="s">
        <v>150</v>
      </c>
      <c r="BK173" s="216">
        <f>BK174+BK178+BK203+BK220+BK237+BK239</f>
        <v>0</v>
      </c>
    </row>
    <row r="174" s="12" customFormat="1" ht="22.8" customHeight="1">
      <c r="A174" s="12"/>
      <c r="B174" s="203"/>
      <c r="C174" s="204"/>
      <c r="D174" s="205" t="s">
        <v>72</v>
      </c>
      <c r="E174" s="217" t="s">
        <v>232</v>
      </c>
      <c r="F174" s="217" t="s">
        <v>233</v>
      </c>
      <c r="G174" s="204"/>
      <c r="H174" s="204"/>
      <c r="I174" s="207"/>
      <c r="J174" s="218">
        <f>BK174</f>
        <v>0</v>
      </c>
      <c r="K174" s="204"/>
      <c r="L174" s="209"/>
      <c r="M174" s="210"/>
      <c r="N174" s="211"/>
      <c r="O174" s="211"/>
      <c r="P174" s="212">
        <f>SUM(P175:P177)</f>
        <v>0</v>
      </c>
      <c r="Q174" s="211"/>
      <c r="R174" s="212">
        <f>SUM(R175:R177)</f>
        <v>0</v>
      </c>
      <c r="S174" s="211"/>
      <c r="T174" s="213">
        <f>SUM(T175:T177)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14" t="s">
        <v>83</v>
      </c>
      <c r="AT174" s="215" t="s">
        <v>72</v>
      </c>
      <c r="AU174" s="215" t="s">
        <v>81</v>
      </c>
      <c r="AY174" s="214" t="s">
        <v>150</v>
      </c>
      <c r="BK174" s="216">
        <f>SUM(BK175:BK177)</f>
        <v>0</v>
      </c>
    </row>
    <row r="175" s="2" customFormat="1" ht="24.15" customHeight="1">
      <c r="A175" s="39"/>
      <c r="B175" s="40"/>
      <c r="C175" s="219" t="s">
        <v>234</v>
      </c>
      <c r="D175" s="219" t="s">
        <v>153</v>
      </c>
      <c r="E175" s="220" t="s">
        <v>235</v>
      </c>
      <c r="F175" s="221" t="s">
        <v>236</v>
      </c>
      <c r="G175" s="222" t="s">
        <v>237</v>
      </c>
      <c r="H175" s="276"/>
      <c r="I175" s="224"/>
      <c r="J175" s="225">
        <f>ROUND(I175*H175,2)</f>
        <v>0</v>
      </c>
      <c r="K175" s="221" t="s">
        <v>177</v>
      </c>
      <c r="L175" s="45"/>
      <c r="M175" s="226" t="s">
        <v>1</v>
      </c>
      <c r="N175" s="227" t="s">
        <v>38</v>
      </c>
      <c r="O175" s="92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0" t="s">
        <v>238</v>
      </c>
      <c r="AT175" s="230" t="s">
        <v>153</v>
      </c>
      <c r="AU175" s="230" t="s">
        <v>83</v>
      </c>
      <c r="AY175" s="18" t="s">
        <v>150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8" t="s">
        <v>81</v>
      </c>
      <c r="BK175" s="231">
        <f>ROUND(I175*H175,2)</f>
        <v>0</v>
      </c>
      <c r="BL175" s="18" t="s">
        <v>238</v>
      </c>
      <c r="BM175" s="230" t="s">
        <v>239</v>
      </c>
    </row>
    <row r="176" s="2" customFormat="1" ht="37.8" customHeight="1">
      <c r="A176" s="39"/>
      <c r="B176" s="40"/>
      <c r="C176" s="219" t="s">
        <v>240</v>
      </c>
      <c r="D176" s="219" t="s">
        <v>153</v>
      </c>
      <c r="E176" s="220" t="s">
        <v>241</v>
      </c>
      <c r="F176" s="221" t="s">
        <v>242</v>
      </c>
      <c r="G176" s="222" t="s">
        <v>163</v>
      </c>
      <c r="H176" s="223">
        <v>6.84</v>
      </c>
      <c r="I176" s="224"/>
      <c r="J176" s="225">
        <f>ROUND(I176*H176,2)</f>
        <v>0</v>
      </c>
      <c r="K176" s="221" t="s">
        <v>1</v>
      </c>
      <c r="L176" s="45"/>
      <c r="M176" s="226" t="s">
        <v>1</v>
      </c>
      <c r="N176" s="227" t="s">
        <v>38</v>
      </c>
      <c r="O176" s="92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0" t="s">
        <v>238</v>
      </c>
      <c r="AT176" s="230" t="s">
        <v>153</v>
      </c>
      <c r="AU176" s="230" t="s">
        <v>83</v>
      </c>
      <c r="AY176" s="18" t="s">
        <v>150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8" t="s">
        <v>81</v>
      </c>
      <c r="BK176" s="231">
        <f>ROUND(I176*H176,2)</f>
        <v>0</v>
      </c>
      <c r="BL176" s="18" t="s">
        <v>238</v>
      </c>
      <c r="BM176" s="230" t="s">
        <v>243</v>
      </c>
    </row>
    <row r="177" s="14" customFormat="1">
      <c r="A177" s="14"/>
      <c r="B177" s="243"/>
      <c r="C177" s="244"/>
      <c r="D177" s="234" t="s">
        <v>166</v>
      </c>
      <c r="E177" s="245" t="s">
        <v>1</v>
      </c>
      <c r="F177" s="246" t="s">
        <v>244</v>
      </c>
      <c r="G177" s="244"/>
      <c r="H177" s="247">
        <v>6.84</v>
      </c>
      <c r="I177" s="248"/>
      <c r="J177" s="244"/>
      <c r="K177" s="244"/>
      <c r="L177" s="249"/>
      <c r="M177" s="250"/>
      <c r="N177" s="251"/>
      <c r="O177" s="251"/>
      <c r="P177" s="251"/>
      <c r="Q177" s="251"/>
      <c r="R177" s="251"/>
      <c r="S177" s="251"/>
      <c r="T177" s="252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3" t="s">
        <v>166</v>
      </c>
      <c r="AU177" s="253" t="s">
        <v>83</v>
      </c>
      <c r="AV177" s="14" t="s">
        <v>83</v>
      </c>
      <c r="AW177" s="14" t="s">
        <v>30</v>
      </c>
      <c r="AX177" s="14" t="s">
        <v>81</v>
      </c>
      <c r="AY177" s="253" t="s">
        <v>150</v>
      </c>
    </row>
    <row r="178" s="12" customFormat="1" ht="22.8" customHeight="1">
      <c r="A178" s="12"/>
      <c r="B178" s="203"/>
      <c r="C178" s="204"/>
      <c r="D178" s="205" t="s">
        <v>72</v>
      </c>
      <c r="E178" s="217" t="s">
        <v>245</v>
      </c>
      <c r="F178" s="217" t="s">
        <v>246</v>
      </c>
      <c r="G178" s="204"/>
      <c r="H178" s="204"/>
      <c r="I178" s="207"/>
      <c r="J178" s="218">
        <f>BK178</f>
        <v>0</v>
      </c>
      <c r="K178" s="204"/>
      <c r="L178" s="209"/>
      <c r="M178" s="210"/>
      <c r="N178" s="211"/>
      <c r="O178" s="211"/>
      <c r="P178" s="212">
        <f>SUM(P179:P202)</f>
        <v>0</v>
      </c>
      <c r="Q178" s="211"/>
      <c r="R178" s="212">
        <f>SUM(R179:R202)</f>
        <v>0</v>
      </c>
      <c r="S178" s="211"/>
      <c r="T178" s="213">
        <f>SUM(T179:T202)</f>
        <v>0.072000000000000008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4" t="s">
        <v>83</v>
      </c>
      <c r="AT178" s="215" t="s">
        <v>72</v>
      </c>
      <c r="AU178" s="215" t="s">
        <v>81</v>
      </c>
      <c r="AY178" s="214" t="s">
        <v>150</v>
      </c>
      <c r="BK178" s="216">
        <f>SUM(BK179:BK202)</f>
        <v>0</v>
      </c>
    </row>
    <row r="179" s="2" customFormat="1" ht="24.15" customHeight="1">
      <c r="A179" s="39"/>
      <c r="B179" s="40"/>
      <c r="C179" s="219" t="s">
        <v>238</v>
      </c>
      <c r="D179" s="219" t="s">
        <v>153</v>
      </c>
      <c r="E179" s="220" t="s">
        <v>247</v>
      </c>
      <c r="F179" s="221" t="s">
        <v>248</v>
      </c>
      <c r="G179" s="222" t="s">
        <v>200</v>
      </c>
      <c r="H179" s="223">
        <v>3</v>
      </c>
      <c r="I179" s="224"/>
      <c r="J179" s="225">
        <f>ROUND(I179*H179,2)</f>
        <v>0</v>
      </c>
      <c r="K179" s="221" t="s">
        <v>177</v>
      </c>
      <c r="L179" s="45"/>
      <c r="M179" s="226" t="s">
        <v>1</v>
      </c>
      <c r="N179" s="227" t="s">
        <v>38</v>
      </c>
      <c r="O179" s="92"/>
      <c r="P179" s="228">
        <f>O179*H179</f>
        <v>0</v>
      </c>
      <c r="Q179" s="228">
        <v>0</v>
      </c>
      <c r="R179" s="228">
        <f>Q179*H179</f>
        <v>0</v>
      </c>
      <c r="S179" s="228">
        <v>0.024</v>
      </c>
      <c r="T179" s="229">
        <f>S179*H179</f>
        <v>0.072000000000000008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0" t="s">
        <v>238</v>
      </c>
      <c r="AT179" s="230" t="s">
        <v>153</v>
      </c>
      <c r="AU179" s="230" t="s">
        <v>83</v>
      </c>
      <c r="AY179" s="18" t="s">
        <v>150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8" t="s">
        <v>81</v>
      </c>
      <c r="BK179" s="231">
        <f>ROUND(I179*H179,2)</f>
        <v>0</v>
      </c>
      <c r="BL179" s="18" t="s">
        <v>238</v>
      </c>
      <c r="BM179" s="230" t="s">
        <v>249</v>
      </c>
    </row>
    <row r="180" s="14" customFormat="1">
      <c r="A180" s="14"/>
      <c r="B180" s="243"/>
      <c r="C180" s="244"/>
      <c r="D180" s="234" t="s">
        <v>166</v>
      </c>
      <c r="E180" s="245" t="s">
        <v>1</v>
      </c>
      <c r="F180" s="246" t="s">
        <v>250</v>
      </c>
      <c r="G180" s="244"/>
      <c r="H180" s="247">
        <v>1</v>
      </c>
      <c r="I180" s="248"/>
      <c r="J180" s="244"/>
      <c r="K180" s="244"/>
      <c r="L180" s="249"/>
      <c r="M180" s="250"/>
      <c r="N180" s="251"/>
      <c r="O180" s="251"/>
      <c r="P180" s="251"/>
      <c r="Q180" s="251"/>
      <c r="R180" s="251"/>
      <c r="S180" s="251"/>
      <c r="T180" s="252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3" t="s">
        <v>166</v>
      </c>
      <c r="AU180" s="253" t="s">
        <v>83</v>
      </c>
      <c r="AV180" s="14" t="s">
        <v>83</v>
      </c>
      <c r="AW180" s="14" t="s">
        <v>30</v>
      </c>
      <c r="AX180" s="14" t="s">
        <v>73</v>
      </c>
      <c r="AY180" s="253" t="s">
        <v>150</v>
      </c>
    </row>
    <row r="181" s="14" customFormat="1">
      <c r="A181" s="14"/>
      <c r="B181" s="243"/>
      <c r="C181" s="244"/>
      <c r="D181" s="234" t="s">
        <v>166</v>
      </c>
      <c r="E181" s="245" t="s">
        <v>1</v>
      </c>
      <c r="F181" s="246" t="s">
        <v>251</v>
      </c>
      <c r="G181" s="244"/>
      <c r="H181" s="247">
        <v>2</v>
      </c>
      <c r="I181" s="248"/>
      <c r="J181" s="244"/>
      <c r="K181" s="244"/>
      <c r="L181" s="249"/>
      <c r="M181" s="250"/>
      <c r="N181" s="251"/>
      <c r="O181" s="251"/>
      <c r="P181" s="251"/>
      <c r="Q181" s="251"/>
      <c r="R181" s="251"/>
      <c r="S181" s="251"/>
      <c r="T181" s="252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3" t="s">
        <v>166</v>
      </c>
      <c r="AU181" s="253" t="s">
        <v>83</v>
      </c>
      <c r="AV181" s="14" t="s">
        <v>83</v>
      </c>
      <c r="AW181" s="14" t="s">
        <v>30</v>
      </c>
      <c r="AX181" s="14" t="s">
        <v>73</v>
      </c>
      <c r="AY181" s="253" t="s">
        <v>150</v>
      </c>
    </row>
    <row r="182" s="16" customFormat="1">
      <c r="A182" s="16"/>
      <c r="B182" s="265"/>
      <c r="C182" s="266"/>
      <c r="D182" s="234" t="s">
        <v>166</v>
      </c>
      <c r="E182" s="267" t="s">
        <v>1</v>
      </c>
      <c r="F182" s="268" t="s">
        <v>174</v>
      </c>
      <c r="G182" s="266"/>
      <c r="H182" s="269">
        <v>3</v>
      </c>
      <c r="I182" s="270"/>
      <c r="J182" s="266"/>
      <c r="K182" s="266"/>
      <c r="L182" s="271"/>
      <c r="M182" s="272"/>
      <c r="N182" s="273"/>
      <c r="O182" s="273"/>
      <c r="P182" s="273"/>
      <c r="Q182" s="273"/>
      <c r="R182" s="273"/>
      <c r="S182" s="273"/>
      <c r="T182" s="274"/>
      <c r="U182" s="16"/>
      <c r="V182" s="16"/>
      <c r="W182" s="16"/>
      <c r="X182" s="16"/>
      <c r="Y182" s="16"/>
      <c r="Z182" s="16"/>
      <c r="AA182" s="16"/>
      <c r="AB182" s="16"/>
      <c r="AC182" s="16"/>
      <c r="AD182" s="16"/>
      <c r="AE182" s="16"/>
      <c r="AT182" s="275" t="s">
        <v>166</v>
      </c>
      <c r="AU182" s="275" t="s">
        <v>83</v>
      </c>
      <c r="AV182" s="16" t="s">
        <v>157</v>
      </c>
      <c r="AW182" s="16" t="s">
        <v>30</v>
      </c>
      <c r="AX182" s="16" t="s">
        <v>81</v>
      </c>
      <c r="AY182" s="275" t="s">
        <v>150</v>
      </c>
    </row>
    <row r="183" s="2" customFormat="1" ht="24.15" customHeight="1">
      <c r="A183" s="39"/>
      <c r="B183" s="40"/>
      <c r="C183" s="219" t="s">
        <v>252</v>
      </c>
      <c r="D183" s="219" t="s">
        <v>153</v>
      </c>
      <c r="E183" s="220" t="s">
        <v>253</v>
      </c>
      <c r="F183" s="221" t="s">
        <v>254</v>
      </c>
      <c r="G183" s="222" t="s">
        <v>237</v>
      </c>
      <c r="H183" s="276"/>
      <c r="I183" s="224"/>
      <c r="J183" s="225">
        <f>ROUND(I183*H183,2)</f>
        <v>0</v>
      </c>
      <c r="K183" s="221" t="s">
        <v>177</v>
      </c>
      <c r="L183" s="45"/>
      <c r="M183" s="226" t="s">
        <v>1</v>
      </c>
      <c r="N183" s="227" t="s">
        <v>38</v>
      </c>
      <c r="O183" s="92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0" t="s">
        <v>238</v>
      </c>
      <c r="AT183" s="230" t="s">
        <v>153</v>
      </c>
      <c r="AU183" s="230" t="s">
        <v>83</v>
      </c>
      <c r="AY183" s="18" t="s">
        <v>150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8" t="s">
        <v>81</v>
      </c>
      <c r="BK183" s="231">
        <f>ROUND(I183*H183,2)</f>
        <v>0</v>
      </c>
      <c r="BL183" s="18" t="s">
        <v>238</v>
      </c>
      <c r="BM183" s="230" t="s">
        <v>255</v>
      </c>
    </row>
    <row r="184" s="2" customFormat="1" ht="44.25" customHeight="1">
      <c r="A184" s="39"/>
      <c r="B184" s="40"/>
      <c r="C184" s="219" t="s">
        <v>256</v>
      </c>
      <c r="D184" s="219" t="s">
        <v>153</v>
      </c>
      <c r="E184" s="220" t="s">
        <v>257</v>
      </c>
      <c r="F184" s="221" t="s">
        <v>258</v>
      </c>
      <c r="G184" s="222" t="s">
        <v>200</v>
      </c>
      <c r="H184" s="223">
        <v>2</v>
      </c>
      <c r="I184" s="224"/>
      <c r="J184" s="225">
        <f>ROUND(I184*H184,2)</f>
        <v>0</v>
      </c>
      <c r="K184" s="221" t="s">
        <v>1</v>
      </c>
      <c r="L184" s="45"/>
      <c r="M184" s="226" t="s">
        <v>1</v>
      </c>
      <c r="N184" s="227" t="s">
        <v>38</v>
      </c>
      <c r="O184" s="92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0" t="s">
        <v>238</v>
      </c>
      <c r="AT184" s="230" t="s">
        <v>153</v>
      </c>
      <c r="AU184" s="230" t="s">
        <v>83</v>
      </c>
      <c r="AY184" s="18" t="s">
        <v>150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8" t="s">
        <v>81</v>
      </c>
      <c r="BK184" s="231">
        <f>ROUND(I184*H184,2)</f>
        <v>0</v>
      </c>
      <c r="BL184" s="18" t="s">
        <v>238</v>
      </c>
      <c r="BM184" s="230" t="s">
        <v>259</v>
      </c>
    </row>
    <row r="185" s="2" customFormat="1">
      <c r="A185" s="39"/>
      <c r="B185" s="40"/>
      <c r="C185" s="41"/>
      <c r="D185" s="234" t="s">
        <v>260</v>
      </c>
      <c r="E185" s="41"/>
      <c r="F185" s="277" t="s">
        <v>261</v>
      </c>
      <c r="G185" s="41"/>
      <c r="H185" s="41"/>
      <c r="I185" s="278"/>
      <c r="J185" s="41"/>
      <c r="K185" s="41"/>
      <c r="L185" s="45"/>
      <c r="M185" s="279"/>
      <c r="N185" s="280"/>
      <c r="O185" s="92"/>
      <c r="P185" s="92"/>
      <c r="Q185" s="92"/>
      <c r="R185" s="92"/>
      <c r="S185" s="92"/>
      <c r="T185" s="93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260</v>
      </c>
      <c r="AU185" s="18" t="s">
        <v>83</v>
      </c>
    </row>
    <row r="186" s="14" customFormat="1">
      <c r="A186" s="14"/>
      <c r="B186" s="243"/>
      <c r="C186" s="244"/>
      <c r="D186" s="234" t="s">
        <v>166</v>
      </c>
      <c r="E186" s="245" t="s">
        <v>1</v>
      </c>
      <c r="F186" s="246" t="s">
        <v>262</v>
      </c>
      <c r="G186" s="244"/>
      <c r="H186" s="247">
        <v>1</v>
      </c>
      <c r="I186" s="248"/>
      <c r="J186" s="244"/>
      <c r="K186" s="244"/>
      <c r="L186" s="249"/>
      <c r="M186" s="250"/>
      <c r="N186" s="251"/>
      <c r="O186" s="251"/>
      <c r="P186" s="251"/>
      <c r="Q186" s="251"/>
      <c r="R186" s="251"/>
      <c r="S186" s="251"/>
      <c r="T186" s="252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3" t="s">
        <v>166</v>
      </c>
      <c r="AU186" s="253" t="s">
        <v>83</v>
      </c>
      <c r="AV186" s="14" t="s">
        <v>83</v>
      </c>
      <c r="AW186" s="14" t="s">
        <v>30</v>
      </c>
      <c r="AX186" s="14" t="s">
        <v>73</v>
      </c>
      <c r="AY186" s="253" t="s">
        <v>150</v>
      </c>
    </row>
    <row r="187" s="14" customFormat="1">
      <c r="A187" s="14"/>
      <c r="B187" s="243"/>
      <c r="C187" s="244"/>
      <c r="D187" s="234" t="s">
        <v>166</v>
      </c>
      <c r="E187" s="245" t="s">
        <v>1</v>
      </c>
      <c r="F187" s="246" t="s">
        <v>263</v>
      </c>
      <c r="G187" s="244"/>
      <c r="H187" s="247">
        <v>1</v>
      </c>
      <c r="I187" s="248"/>
      <c r="J187" s="244"/>
      <c r="K187" s="244"/>
      <c r="L187" s="249"/>
      <c r="M187" s="250"/>
      <c r="N187" s="251"/>
      <c r="O187" s="251"/>
      <c r="P187" s="251"/>
      <c r="Q187" s="251"/>
      <c r="R187" s="251"/>
      <c r="S187" s="251"/>
      <c r="T187" s="252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3" t="s">
        <v>166</v>
      </c>
      <c r="AU187" s="253" t="s">
        <v>83</v>
      </c>
      <c r="AV187" s="14" t="s">
        <v>83</v>
      </c>
      <c r="AW187" s="14" t="s">
        <v>30</v>
      </c>
      <c r="AX187" s="14" t="s">
        <v>73</v>
      </c>
      <c r="AY187" s="253" t="s">
        <v>150</v>
      </c>
    </row>
    <row r="188" s="16" customFormat="1">
      <c r="A188" s="16"/>
      <c r="B188" s="265"/>
      <c r="C188" s="266"/>
      <c r="D188" s="234" t="s">
        <v>166</v>
      </c>
      <c r="E188" s="267" t="s">
        <v>1</v>
      </c>
      <c r="F188" s="268" t="s">
        <v>174</v>
      </c>
      <c r="G188" s="266"/>
      <c r="H188" s="269">
        <v>2</v>
      </c>
      <c r="I188" s="270"/>
      <c r="J188" s="266"/>
      <c r="K188" s="266"/>
      <c r="L188" s="271"/>
      <c r="M188" s="272"/>
      <c r="N188" s="273"/>
      <c r="O188" s="273"/>
      <c r="P188" s="273"/>
      <c r="Q188" s="273"/>
      <c r="R188" s="273"/>
      <c r="S188" s="273"/>
      <c r="T188" s="274"/>
      <c r="U188" s="16"/>
      <c r="V188" s="16"/>
      <c r="W188" s="16"/>
      <c r="X188" s="16"/>
      <c r="Y188" s="16"/>
      <c r="Z188" s="16"/>
      <c r="AA188" s="16"/>
      <c r="AB188" s="16"/>
      <c r="AC188" s="16"/>
      <c r="AD188" s="16"/>
      <c r="AE188" s="16"/>
      <c r="AT188" s="275" t="s">
        <v>166</v>
      </c>
      <c r="AU188" s="275" t="s">
        <v>83</v>
      </c>
      <c r="AV188" s="16" t="s">
        <v>157</v>
      </c>
      <c r="AW188" s="16" t="s">
        <v>30</v>
      </c>
      <c r="AX188" s="16" t="s">
        <v>81</v>
      </c>
      <c r="AY188" s="275" t="s">
        <v>150</v>
      </c>
    </row>
    <row r="189" s="2" customFormat="1" ht="21.75" customHeight="1">
      <c r="A189" s="39"/>
      <c r="B189" s="40"/>
      <c r="C189" s="219" t="s">
        <v>264</v>
      </c>
      <c r="D189" s="219" t="s">
        <v>153</v>
      </c>
      <c r="E189" s="220" t="s">
        <v>265</v>
      </c>
      <c r="F189" s="221" t="s">
        <v>266</v>
      </c>
      <c r="G189" s="222" t="s">
        <v>200</v>
      </c>
      <c r="H189" s="223">
        <v>2</v>
      </c>
      <c r="I189" s="224"/>
      <c r="J189" s="225">
        <f>ROUND(I189*H189,2)</f>
        <v>0</v>
      </c>
      <c r="K189" s="221" t="s">
        <v>1</v>
      </c>
      <c r="L189" s="45"/>
      <c r="M189" s="226" t="s">
        <v>1</v>
      </c>
      <c r="N189" s="227" t="s">
        <v>38</v>
      </c>
      <c r="O189" s="92"/>
      <c r="P189" s="228">
        <f>O189*H189</f>
        <v>0</v>
      </c>
      <c r="Q189" s="228">
        <v>0</v>
      </c>
      <c r="R189" s="228">
        <f>Q189*H189</f>
        <v>0</v>
      </c>
      <c r="S189" s="228">
        <v>0</v>
      </c>
      <c r="T189" s="22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0" t="s">
        <v>238</v>
      </c>
      <c r="AT189" s="230" t="s">
        <v>153</v>
      </c>
      <c r="AU189" s="230" t="s">
        <v>83</v>
      </c>
      <c r="AY189" s="18" t="s">
        <v>150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8" t="s">
        <v>81</v>
      </c>
      <c r="BK189" s="231">
        <f>ROUND(I189*H189,2)</f>
        <v>0</v>
      </c>
      <c r="BL189" s="18" t="s">
        <v>238</v>
      </c>
      <c r="BM189" s="230" t="s">
        <v>267</v>
      </c>
    </row>
    <row r="190" s="2" customFormat="1">
      <c r="A190" s="39"/>
      <c r="B190" s="40"/>
      <c r="C190" s="41"/>
      <c r="D190" s="234" t="s">
        <v>260</v>
      </c>
      <c r="E190" s="41"/>
      <c r="F190" s="277" t="s">
        <v>261</v>
      </c>
      <c r="G190" s="41"/>
      <c r="H190" s="41"/>
      <c r="I190" s="278"/>
      <c r="J190" s="41"/>
      <c r="K190" s="41"/>
      <c r="L190" s="45"/>
      <c r="M190" s="279"/>
      <c r="N190" s="280"/>
      <c r="O190" s="92"/>
      <c r="P190" s="92"/>
      <c r="Q190" s="92"/>
      <c r="R190" s="92"/>
      <c r="S190" s="92"/>
      <c r="T190" s="93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260</v>
      </c>
      <c r="AU190" s="18" t="s">
        <v>83</v>
      </c>
    </row>
    <row r="191" s="14" customFormat="1">
      <c r="A191" s="14"/>
      <c r="B191" s="243"/>
      <c r="C191" s="244"/>
      <c r="D191" s="234" t="s">
        <v>166</v>
      </c>
      <c r="E191" s="245" t="s">
        <v>1</v>
      </c>
      <c r="F191" s="246" t="s">
        <v>262</v>
      </c>
      <c r="G191" s="244"/>
      <c r="H191" s="247">
        <v>1</v>
      </c>
      <c r="I191" s="248"/>
      <c r="J191" s="244"/>
      <c r="K191" s="244"/>
      <c r="L191" s="249"/>
      <c r="M191" s="250"/>
      <c r="N191" s="251"/>
      <c r="O191" s="251"/>
      <c r="P191" s="251"/>
      <c r="Q191" s="251"/>
      <c r="R191" s="251"/>
      <c r="S191" s="251"/>
      <c r="T191" s="252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3" t="s">
        <v>166</v>
      </c>
      <c r="AU191" s="253" t="s">
        <v>83</v>
      </c>
      <c r="AV191" s="14" t="s">
        <v>83</v>
      </c>
      <c r="AW191" s="14" t="s">
        <v>30</v>
      </c>
      <c r="AX191" s="14" t="s">
        <v>73</v>
      </c>
      <c r="AY191" s="253" t="s">
        <v>150</v>
      </c>
    </row>
    <row r="192" s="14" customFormat="1">
      <c r="A192" s="14"/>
      <c r="B192" s="243"/>
      <c r="C192" s="244"/>
      <c r="D192" s="234" t="s">
        <v>166</v>
      </c>
      <c r="E192" s="245" t="s">
        <v>1</v>
      </c>
      <c r="F192" s="246" t="s">
        <v>263</v>
      </c>
      <c r="G192" s="244"/>
      <c r="H192" s="247">
        <v>1</v>
      </c>
      <c r="I192" s="248"/>
      <c r="J192" s="244"/>
      <c r="K192" s="244"/>
      <c r="L192" s="249"/>
      <c r="M192" s="250"/>
      <c r="N192" s="251"/>
      <c r="O192" s="251"/>
      <c r="P192" s="251"/>
      <c r="Q192" s="251"/>
      <c r="R192" s="251"/>
      <c r="S192" s="251"/>
      <c r="T192" s="252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3" t="s">
        <v>166</v>
      </c>
      <c r="AU192" s="253" t="s">
        <v>83</v>
      </c>
      <c r="AV192" s="14" t="s">
        <v>83</v>
      </c>
      <c r="AW192" s="14" t="s">
        <v>30</v>
      </c>
      <c r="AX192" s="14" t="s">
        <v>73</v>
      </c>
      <c r="AY192" s="253" t="s">
        <v>150</v>
      </c>
    </row>
    <row r="193" s="16" customFormat="1">
      <c r="A193" s="16"/>
      <c r="B193" s="265"/>
      <c r="C193" s="266"/>
      <c r="D193" s="234" t="s">
        <v>166</v>
      </c>
      <c r="E193" s="267" t="s">
        <v>1</v>
      </c>
      <c r="F193" s="268" t="s">
        <v>174</v>
      </c>
      <c r="G193" s="266"/>
      <c r="H193" s="269">
        <v>2</v>
      </c>
      <c r="I193" s="270"/>
      <c r="J193" s="266"/>
      <c r="K193" s="266"/>
      <c r="L193" s="271"/>
      <c r="M193" s="272"/>
      <c r="N193" s="273"/>
      <c r="O193" s="273"/>
      <c r="P193" s="273"/>
      <c r="Q193" s="273"/>
      <c r="R193" s="273"/>
      <c r="S193" s="273"/>
      <c r="T193" s="274"/>
      <c r="U193" s="16"/>
      <c r="V193" s="16"/>
      <c r="W193" s="16"/>
      <c r="X193" s="16"/>
      <c r="Y193" s="16"/>
      <c r="Z193" s="16"/>
      <c r="AA193" s="16"/>
      <c r="AB193" s="16"/>
      <c r="AC193" s="16"/>
      <c r="AD193" s="16"/>
      <c r="AE193" s="16"/>
      <c r="AT193" s="275" t="s">
        <v>166</v>
      </c>
      <c r="AU193" s="275" t="s">
        <v>83</v>
      </c>
      <c r="AV193" s="16" t="s">
        <v>157</v>
      </c>
      <c r="AW193" s="16" t="s">
        <v>30</v>
      </c>
      <c r="AX193" s="16" t="s">
        <v>81</v>
      </c>
      <c r="AY193" s="275" t="s">
        <v>150</v>
      </c>
    </row>
    <row r="194" s="2" customFormat="1" ht="16.5" customHeight="1">
      <c r="A194" s="39"/>
      <c r="B194" s="40"/>
      <c r="C194" s="219" t="s">
        <v>268</v>
      </c>
      <c r="D194" s="219" t="s">
        <v>153</v>
      </c>
      <c r="E194" s="220" t="s">
        <v>269</v>
      </c>
      <c r="F194" s="221" t="s">
        <v>270</v>
      </c>
      <c r="G194" s="222" t="s">
        <v>200</v>
      </c>
      <c r="H194" s="223">
        <v>2</v>
      </c>
      <c r="I194" s="224"/>
      <c r="J194" s="225">
        <f>ROUND(I194*H194,2)</f>
        <v>0</v>
      </c>
      <c r="K194" s="221" t="s">
        <v>1</v>
      </c>
      <c r="L194" s="45"/>
      <c r="M194" s="226" t="s">
        <v>1</v>
      </c>
      <c r="N194" s="227" t="s">
        <v>38</v>
      </c>
      <c r="O194" s="92"/>
      <c r="P194" s="228">
        <f>O194*H194</f>
        <v>0</v>
      </c>
      <c r="Q194" s="228">
        <v>0</v>
      </c>
      <c r="R194" s="228">
        <f>Q194*H194</f>
        <v>0</v>
      </c>
      <c r="S194" s="228">
        <v>0</v>
      </c>
      <c r="T194" s="22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0" t="s">
        <v>238</v>
      </c>
      <c r="AT194" s="230" t="s">
        <v>153</v>
      </c>
      <c r="AU194" s="230" t="s">
        <v>83</v>
      </c>
      <c r="AY194" s="18" t="s">
        <v>150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8" t="s">
        <v>81</v>
      </c>
      <c r="BK194" s="231">
        <f>ROUND(I194*H194,2)</f>
        <v>0</v>
      </c>
      <c r="BL194" s="18" t="s">
        <v>238</v>
      </c>
      <c r="BM194" s="230" t="s">
        <v>271</v>
      </c>
    </row>
    <row r="195" s="2" customFormat="1">
      <c r="A195" s="39"/>
      <c r="B195" s="40"/>
      <c r="C195" s="41"/>
      <c r="D195" s="234" t="s">
        <v>260</v>
      </c>
      <c r="E195" s="41"/>
      <c r="F195" s="277" t="s">
        <v>261</v>
      </c>
      <c r="G195" s="41"/>
      <c r="H195" s="41"/>
      <c r="I195" s="278"/>
      <c r="J195" s="41"/>
      <c r="K195" s="41"/>
      <c r="L195" s="45"/>
      <c r="M195" s="279"/>
      <c r="N195" s="280"/>
      <c r="O195" s="92"/>
      <c r="P195" s="92"/>
      <c r="Q195" s="92"/>
      <c r="R195" s="92"/>
      <c r="S195" s="92"/>
      <c r="T195" s="93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260</v>
      </c>
      <c r="AU195" s="18" t="s">
        <v>83</v>
      </c>
    </row>
    <row r="196" s="14" customFormat="1">
      <c r="A196" s="14"/>
      <c r="B196" s="243"/>
      <c r="C196" s="244"/>
      <c r="D196" s="234" t="s">
        <v>166</v>
      </c>
      <c r="E196" s="245" t="s">
        <v>1</v>
      </c>
      <c r="F196" s="246" t="s">
        <v>262</v>
      </c>
      <c r="G196" s="244"/>
      <c r="H196" s="247">
        <v>1</v>
      </c>
      <c r="I196" s="248"/>
      <c r="J196" s="244"/>
      <c r="K196" s="244"/>
      <c r="L196" s="249"/>
      <c r="M196" s="250"/>
      <c r="N196" s="251"/>
      <c r="O196" s="251"/>
      <c r="P196" s="251"/>
      <c r="Q196" s="251"/>
      <c r="R196" s="251"/>
      <c r="S196" s="251"/>
      <c r="T196" s="252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3" t="s">
        <v>166</v>
      </c>
      <c r="AU196" s="253" t="s">
        <v>83</v>
      </c>
      <c r="AV196" s="14" t="s">
        <v>83</v>
      </c>
      <c r="AW196" s="14" t="s">
        <v>30</v>
      </c>
      <c r="AX196" s="14" t="s">
        <v>73</v>
      </c>
      <c r="AY196" s="253" t="s">
        <v>150</v>
      </c>
    </row>
    <row r="197" s="14" customFormat="1">
      <c r="A197" s="14"/>
      <c r="B197" s="243"/>
      <c r="C197" s="244"/>
      <c r="D197" s="234" t="s">
        <v>166</v>
      </c>
      <c r="E197" s="245" t="s">
        <v>1</v>
      </c>
      <c r="F197" s="246" t="s">
        <v>263</v>
      </c>
      <c r="G197" s="244"/>
      <c r="H197" s="247">
        <v>1</v>
      </c>
      <c r="I197" s="248"/>
      <c r="J197" s="244"/>
      <c r="K197" s="244"/>
      <c r="L197" s="249"/>
      <c r="M197" s="250"/>
      <c r="N197" s="251"/>
      <c r="O197" s="251"/>
      <c r="P197" s="251"/>
      <c r="Q197" s="251"/>
      <c r="R197" s="251"/>
      <c r="S197" s="251"/>
      <c r="T197" s="252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3" t="s">
        <v>166</v>
      </c>
      <c r="AU197" s="253" t="s">
        <v>83</v>
      </c>
      <c r="AV197" s="14" t="s">
        <v>83</v>
      </c>
      <c r="AW197" s="14" t="s">
        <v>30</v>
      </c>
      <c r="AX197" s="14" t="s">
        <v>73</v>
      </c>
      <c r="AY197" s="253" t="s">
        <v>150</v>
      </c>
    </row>
    <row r="198" s="16" customFormat="1">
      <c r="A198" s="16"/>
      <c r="B198" s="265"/>
      <c r="C198" s="266"/>
      <c r="D198" s="234" t="s">
        <v>166</v>
      </c>
      <c r="E198" s="267" t="s">
        <v>1</v>
      </c>
      <c r="F198" s="268" t="s">
        <v>174</v>
      </c>
      <c r="G198" s="266"/>
      <c r="H198" s="269">
        <v>2</v>
      </c>
      <c r="I198" s="270"/>
      <c r="J198" s="266"/>
      <c r="K198" s="266"/>
      <c r="L198" s="271"/>
      <c r="M198" s="272"/>
      <c r="N198" s="273"/>
      <c r="O198" s="273"/>
      <c r="P198" s="273"/>
      <c r="Q198" s="273"/>
      <c r="R198" s="273"/>
      <c r="S198" s="273"/>
      <c r="T198" s="274"/>
      <c r="U198" s="16"/>
      <c r="V198" s="16"/>
      <c r="W198" s="16"/>
      <c r="X198" s="16"/>
      <c r="Y198" s="16"/>
      <c r="Z198" s="16"/>
      <c r="AA198" s="16"/>
      <c r="AB198" s="16"/>
      <c r="AC198" s="16"/>
      <c r="AD198" s="16"/>
      <c r="AE198" s="16"/>
      <c r="AT198" s="275" t="s">
        <v>166</v>
      </c>
      <c r="AU198" s="275" t="s">
        <v>83</v>
      </c>
      <c r="AV198" s="16" t="s">
        <v>157</v>
      </c>
      <c r="AW198" s="16" t="s">
        <v>30</v>
      </c>
      <c r="AX198" s="16" t="s">
        <v>81</v>
      </c>
      <c r="AY198" s="275" t="s">
        <v>150</v>
      </c>
    </row>
    <row r="199" s="2" customFormat="1" ht="24.15" customHeight="1">
      <c r="A199" s="39"/>
      <c r="B199" s="40"/>
      <c r="C199" s="219" t="s">
        <v>7</v>
      </c>
      <c r="D199" s="219" t="s">
        <v>153</v>
      </c>
      <c r="E199" s="220" t="s">
        <v>277</v>
      </c>
      <c r="F199" s="221" t="s">
        <v>278</v>
      </c>
      <c r="G199" s="222" t="s">
        <v>200</v>
      </c>
      <c r="H199" s="223">
        <v>2</v>
      </c>
      <c r="I199" s="224"/>
      <c r="J199" s="225">
        <f>ROUND(I199*H199,2)</f>
        <v>0</v>
      </c>
      <c r="K199" s="221" t="s">
        <v>1</v>
      </c>
      <c r="L199" s="45"/>
      <c r="M199" s="226" t="s">
        <v>1</v>
      </c>
      <c r="N199" s="227" t="s">
        <v>38</v>
      </c>
      <c r="O199" s="92"/>
      <c r="P199" s="228">
        <f>O199*H199</f>
        <v>0</v>
      </c>
      <c r="Q199" s="228">
        <v>0</v>
      </c>
      <c r="R199" s="228">
        <f>Q199*H199</f>
        <v>0</v>
      </c>
      <c r="S199" s="228">
        <v>0</v>
      </c>
      <c r="T199" s="22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0" t="s">
        <v>238</v>
      </c>
      <c r="AT199" s="230" t="s">
        <v>153</v>
      </c>
      <c r="AU199" s="230" t="s">
        <v>83</v>
      </c>
      <c r="AY199" s="18" t="s">
        <v>150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8" t="s">
        <v>81</v>
      </c>
      <c r="BK199" s="231">
        <f>ROUND(I199*H199,2)</f>
        <v>0</v>
      </c>
      <c r="BL199" s="18" t="s">
        <v>238</v>
      </c>
      <c r="BM199" s="230" t="s">
        <v>279</v>
      </c>
    </row>
    <row r="200" s="2" customFormat="1" ht="33" customHeight="1">
      <c r="A200" s="39"/>
      <c r="B200" s="40"/>
      <c r="C200" s="219" t="s">
        <v>276</v>
      </c>
      <c r="D200" s="219" t="s">
        <v>153</v>
      </c>
      <c r="E200" s="220" t="s">
        <v>281</v>
      </c>
      <c r="F200" s="221" t="s">
        <v>282</v>
      </c>
      <c r="G200" s="222" t="s">
        <v>200</v>
      </c>
      <c r="H200" s="223">
        <v>1</v>
      </c>
      <c r="I200" s="224"/>
      <c r="J200" s="225">
        <f>ROUND(I200*H200,2)</f>
        <v>0</v>
      </c>
      <c r="K200" s="221" t="s">
        <v>1</v>
      </c>
      <c r="L200" s="45"/>
      <c r="M200" s="226" t="s">
        <v>1</v>
      </c>
      <c r="N200" s="227" t="s">
        <v>38</v>
      </c>
      <c r="O200" s="92"/>
      <c r="P200" s="228">
        <f>O200*H200</f>
        <v>0</v>
      </c>
      <c r="Q200" s="228">
        <v>0</v>
      </c>
      <c r="R200" s="228">
        <f>Q200*H200</f>
        <v>0</v>
      </c>
      <c r="S200" s="228">
        <v>0</v>
      </c>
      <c r="T200" s="229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0" t="s">
        <v>238</v>
      </c>
      <c r="AT200" s="230" t="s">
        <v>153</v>
      </c>
      <c r="AU200" s="230" t="s">
        <v>83</v>
      </c>
      <c r="AY200" s="18" t="s">
        <v>150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8" t="s">
        <v>81</v>
      </c>
      <c r="BK200" s="231">
        <f>ROUND(I200*H200,2)</f>
        <v>0</v>
      </c>
      <c r="BL200" s="18" t="s">
        <v>238</v>
      </c>
      <c r="BM200" s="230" t="s">
        <v>283</v>
      </c>
    </row>
    <row r="201" s="2" customFormat="1" ht="24.15" customHeight="1">
      <c r="A201" s="39"/>
      <c r="B201" s="40"/>
      <c r="C201" s="219" t="s">
        <v>280</v>
      </c>
      <c r="D201" s="219" t="s">
        <v>153</v>
      </c>
      <c r="E201" s="220" t="s">
        <v>285</v>
      </c>
      <c r="F201" s="221" t="s">
        <v>286</v>
      </c>
      <c r="G201" s="222" t="s">
        <v>200</v>
      </c>
      <c r="H201" s="223">
        <v>1</v>
      </c>
      <c r="I201" s="224"/>
      <c r="J201" s="225">
        <f>ROUND(I201*H201,2)</f>
        <v>0</v>
      </c>
      <c r="K201" s="221" t="s">
        <v>1</v>
      </c>
      <c r="L201" s="45"/>
      <c r="M201" s="226" t="s">
        <v>1</v>
      </c>
      <c r="N201" s="227" t="s">
        <v>38</v>
      </c>
      <c r="O201" s="92"/>
      <c r="P201" s="228">
        <f>O201*H201</f>
        <v>0</v>
      </c>
      <c r="Q201" s="228">
        <v>0</v>
      </c>
      <c r="R201" s="228">
        <f>Q201*H201</f>
        <v>0</v>
      </c>
      <c r="S201" s="228">
        <v>0</v>
      </c>
      <c r="T201" s="229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0" t="s">
        <v>238</v>
      </c>
      <c r="AT201" s="230" t="s">
        <v>153</v>
      </c>
      <c r="AU201" s="230" t="s">
        <v>83</v>
      </c>
      <c r="AY201" s="18" t="s">
        <v>150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8" t="s">
        <v>81</v>
      </c>
      <c r="BK201" s="231">
        <f>ROUND(I201*H201,2)</f>
        <v>0</v>
      </c>
      <c r="BL201" s="18" t="s">
        <v>238</v>
      </c>
      <c r="BM201" s="230" t="s">
        <v>287</v>
      </c>
    </row>
    <row r="202" s="2" customFormat="1" ht="24.15" customHeight="1">
      <c r="A202" s="39"/>
      <c r="B202" s="40"/>
      <c r="C202" s="219" t="s">
        <v>284</v>
      </c>
      <c r="D202" s="219" t="s">
        <v>153</v>
      </c>
      <c r="E202" s="220" t="s">
        <v>289</v>
      </c>
      <c r="F202" s="221" t="s">
        <v>290</v>
      </c>
      <c r="G202" s="222" t="s">
        <v>200</v>
      </c>
      <c r="H202" s="223">
        <v>1</v>
      </c>
      <c r="I202" s="224"/>
      <c r="J202" s="225">
        <f>ROUND(I202*H202,2)</f>
        <v>0</v>
      </c>
      <c r="K202" s="221" t="s">
        <v>1</v>
      </c>
      <c r="L202" s="45"/>
      <c r="M202" s="226" t="s">
        <v>1</v>
      </c>
      <c r="N202" s="227" t="s">
        <v>38</v>
      </c>
      <c r="O202" s="92"/>
      <c r="P202" s="228">
        <f>O202*H202</f>
        <v>0</v>
      </c>
      <c r="Q202" s="228">
        <v>0</v>
      </c>
      <c r="R202" s="228">
        <f>Q202*H202</f>
        <v>0</v>
      </c>
      <c r="S202" s="228">
        <v>0</v>
      </c>
      <c r="T202" s="22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0" t="s">
        <v>238</v>
      </c>
      <c r="AT202" s="230" t="s">
        <v>153</v>
      </c>
      <c r="AU202" s="230" t="s">
        <v>83</v>
      </c>
      <c r="AY202" s="18" t="s">
        <v>150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8" t="s">
        <v>81</v>
      </c>
      <c r="BK202" s="231">
        <f>ROUND(I202*H202,2)</f>
        <v>0</v>
      </c>
      <c r="BL202" s="18" t="s">
        <v>238</v>
      </c>
      <c r="BM202" s="230" t="s">
        <v>291</v>
      </c>
    </row>
    <row r="203" s="12" customFormat="1" ht="22.8" customHeight="1">
      <c r="A203" s="12"/>
      <c r="B203" s="203"/>
      <c r="C203" s="204"/>
      <c r="D203" s="205" t="s">
        <v>72</v>
      </c>
      <c r="E203" s="217" t="s">
        <v>292</v>
      </c>
      <c r="F203" s="217" t="s">
        <v>293</v>
      </c>
      <c r="G203" s="204"/>
      <c r="H203" s="204"/>
      <c r="I203" s="207"/>
      <c r="J203" s="218">
        <f>BK203</f>
        <v>0</v>
      </c>
      <c r="K203" s="204"/>
      <c r="L203" s="209"/>
      <c r="M203" s="210"/>
      <c r="N203" s="211"/>
      <c r="O203" s="211"/>
      <c r="P203" s="212">
        <f>SUM(P204:P219)</f>
        <v>0</v>
      </c>
      <c r="Q203" s="211"/>
      <c r="R203" s="212">
        <f>SUM(R204:R219)</f>
        <v>0.15896</v>
      </c>
      <c r="S203" s="211"/>
      <c r="T203" s="213">
        <f>SUM(T204:T219)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14" t="s">
        <v>83</v>
      </c>
      <c r="AT203" s="215" t="s">
        <v>72</v>
      </c>
      <c r="AU203" s="215" t="s">
        <v>81</v>
      </c>
      <c r="AY203" s="214" t="s">
        <v>150</v>
      </c>
      <c r="BK203" s="216">
        <f>SUM(BK204:BK219)</f>
        <v>0</v>
      </c>
    </row>
    <row r="204" s="2" customFormat="1" ht="16.5" customHeight="1">
      <c r="A204" s="39"/>
      <c r="B204" s="40"/>
      <c r="C204" s="219" t="s">
        <v>288</v>
      </c>
      <c r="D204" s="219" t="s">
        <v>153</v>
      </c>
      <c r="E204" s="220" t="s">
        <v>295</v>
      </c>
      <c r="F204" s="221" t="s">
        <v>296</v>
      </c>
      <c r="G204" s="222" t="s">
        <v>163</v>
      </c>
      <c r="H204" s="223">
        <v>32.96</v>
      </c>
      <c r="I204" s="224"/>
      <c r="J204" s="225">
        <f>ROUND(I204*H204,2)</f>
        <v>0</v>
      </c>
      <c r="K204" s="221" t="s">
        <v>177</v>
      </c>
      <c r="L204" s="45"/>
      <c r="M204" s="226" t="s">
        <v>1</v>
      </c>
      <c r="N204" s="227" t="s">
        <v>38</v>
      </c>
      <c r="O204" s="92"/>
      <c r="P204" s="228">
        <f>O204*H204</f>
        <v>0</v>
      </c>
      <c r="Q204" s="228">
        <v>0.00029999999999999996</v>
      </c>
      <c r="R204" s="228">
        <f>Q204*H204</f>
        <v>0.009888</v>
      </c>
      <c r="S204" s="228">
        <v>0</v>
      </c>
      <c r="T204" s="229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0" t="s">
        <v>238</v>
      </c>
      <c r="AT204" s="230" t="s">
        <v>153</v>
      </c>
      <c r="AU204" s="230" t="s">
        <v>83</v>
      </c>
      <c r="AY204" s="18" t="s">
        <v>150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8" t="s">
        <v>81</v>
      </c>
      <c r="BK204" s="231">
        <f>ROUND(I204*H204,2)</f>
        <v>0</v>
      </c>
      <c r="BL204" s="18" t="s">
        <v>238</v>
      </c>
      <c r="BM204" s="230" t="s">
        <v>297</v>
      </c>
    </row>
    <row r="205" s="14" customFormat="1">
      <c r="A205" s="14"/>
      <c r="B205" s="243"/>
      <c r="C205" s="244"/>
      <c r="D205" s="234" t="s">
        <v>166</v>
      </c>
      <c r="E205" s="245" t="s">
        <v>1</v>
      </c>
      <c r="F205" s="246" t="s">
        <v>298</v>
      </c>
      <c r="G205" s="244"/>
      <c r="H205" s="247">
        <v>0.96</v>
      </c>
      <c r="I205" s="248"/>
      <c r="J205" s="244"/>
      <c r="K205" s="244"/>
      <c r="L205" s="249"/>
      <c r="M205" s="250"/>
      <c r="N205" s="251"/>
      <c r="O205" s="251"/>
      <c r="P205" s="251"/>
      <c r="Q205" s="251"/>
      <c r="R205" s="251"/>
      <c r="S205" s="251"/>
      <c r="T205" s="252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3" t="s">
        <v>166</v>
      </c>
      <c r="AU205" s="253" t="s">
        <v>83</v>
      </c>
      <c r="AV205" s="14" t="s">
        <v>83</v>
      </c>
      <c r="AW205" s="14" t="s">
        <v>30</v>
      </c>
      <c r="AX205" s="14" t="s">
        <v>73</v>
      </c>
      <c r="AY205" s="253" t="s">
        <v>150</v>
      </c>
    </row>
    <row r="206" s="14" customFormat="1">
      <c r="A206" s="14"/>
      <c r="B206" s="243"/>
      <c r="C206" s="244"/>
      <c r="D206" s="234" t="s">
        <v>166</v>
      </c>
      <c r="E206" s="245" t="s">
        <v>1</v>
      </c>
      <c r="F206" s="246" t="s">
        <v>173</v>
      </c>
      <c r="G206" s="244"/>
      <c r="H206" s="247">
        <v>32</v>
      </c>
      <c r="I206" s="248"/>
      <c r="J206" s="244"/>
      <c r="K206" s="244"/>
      <c r="L206" s="249"/>
      <c r="M206" s="250"/>
      <c r="N206" s="251"/>
      <c r="O206" s="251"/>
      <c r="P206" s="251"/>
      <c r="Q206" s="251"/>
      <c r="R206" s="251"/>
      <c r="S206" s="251"/>
      <c r="T206" s="252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3" t="s">
        <v>166</v>
      </c>
      <c r="AU206" s="253" t="s">
        <v>83</v>
      </c>
      <c r="AV206" s="14" t="s">
        <v>83</v>
      </c>
      <c r="AW206" s="14" t="s">
        <v>30</v>
      </c>
      <c r="AX206" s="14" t="s">
        <v>73</v>
      </c>
      <c r="AY206" s="253" t="s">
        <v>150</v>
      </c>
    </row>
    <row r="207" s="16" customFormat="1">
      <c r="A207" s="16"/>
      <c r="B207" s="265"/>
      <c r="C207" s="266"/>
      <c r="D207" s="234" t="s">
        <v>166</v>
      </c>
      <c r="E207" s="267" t="s">
        <v>1</v>
      </c>
      <c r="F207" s="268" t="s">
        <v>174</v>
      </c>
      <c r="G207" s="266"/>
      <c r="H207" s="269">
        <v>32.96</v>
      </c>
      <c r="I207" s="270"/>
      <c r="J207" s="266"/>
      <c r="K207" s="266"/>
      <c r="L207" s="271"/>
      <c r="M207" s="272"/>
      <c r="N207" s="273"/>
      <c r="O207" s="273"/>
      <c r="P207" s="273"/>
      <c r="Q207" s="273"/>
      <c r="R207" s="273"/>
      <c r="S207" s="273"/>
      <c r="T207" s="274"/>
      <c r="U207" s="16"/>
      <c r="V207" s="16"/>
      <c r="W207" s="16"/>
      <c r="X207" s="16"/>
      <c r="Y207" s="16"/>
      <c r="Z207" s="16"/>
      <c r="AA207" s="16"/>
      <c r="AB207" s="16"/>
      <c r="AC207" s="16"/>
      <c r="AD207" s="16"/>
      <c r="AE207" s="16"/>
      <c r="AT207" s="275" t="s">
        <v>166</v>
      </c>
      <c r="AU207" s="275" t="s">
        <v>83</v>
      </c>
      <c r="AV207" s="16" t="s">
        <v>157</v>
      </c>
      <c r="AW207" s="16" t="s">
        <v>30</v>
      </c>
      <c r="AX207" s="16" t="s">
        <v>81</v>
      </c>
      <c r="AY207" s="275" t="s">
        <v>150</v>
      </c>
    </row>
    <row r="208" s="2" customFormat="1" ht="37.8" customHeight="1">
      <c r="A208" s="39"/>
      <c r="B208" s="40"/>
      <c r="C208" s="219" t="s">
        <v>294</v>
      </c>
      <c r="D208" s="219" t="s">
        <v>153</v>
      </c>
      <c r="E208" s="220" t="s">
        <v>300</v>
      </c>
      <c r="F208" s="221" t="s">
        <v>301</v>
      </c>
      <c r="G208" s="222" t="s">
        <v>183</v>
      </c>
      <c r="H208" s="223">
        <v>1.6</v>
      </c>
      <c r="I208" s="224"/>
      <c r="J208" s="225">
        <f>ROUND(I208*H208,2)</f>
        <v>0</v>
      </c>
      <c r="K208" s="221" t="s">
        <v>177</v>
      </c>
      <c r="L208" s="45"/>
      <c r="M208" s="226" t="s">
        <v>1</v>
      </c>
      <c r="N208" s="227" t="s">
        <v>38</v>
      </c>
      <c r="O208" s="92"/>
      <c r="P208" s="228">
        <f>O208*H208</f>
        <v>0</v>
      </c>
      <c r="Q208" s="228">
        <v>0.00153</v>
      </c>
      <c r="R208" s="228">
        <f>Q208*H208</f>
        <v>0.002448</v>
      </c>
      <c r="S208" s="228">
        <v>0</v>
      </c>
      <c r="T208" s="229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0" t="s">
        <v>238</v>
      </c>
      <c r="AT208" s="230" t="s">
        <v>153</v>
      </c>
      <c r="AU208" s="230" t="s">
        <v>83</v>
      </c>
      <c r="AY208" s="18" t="s">
        <v>150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8" t="s">
        <v>81</v>
      </c>
      <c r="BK208" s="231">
        <f>ROUND(I208*H208,2)</f>
        <v>0</v>
      </c>
      <c r="BL208" s="18" t="s">
        <v>238</v>
      </c>
      <c r="BM208" s="230" t="s">
        <v>302</v>
      </c>
    </row>
    <row r="209" s="2" customFormat="1" ht="33" customHeight="1">
      <c r="A209" s="39"/>
      <c r="B209" s="40"/>
      <c r="C209" s="281" t="s">
        <v>299</v>
      </c>
      <c r="D209" s="281" t="s">
        <v>304</v>
      </c>
      <c r="E209" s="282" t="s">
        <v>305</v>
      </c>
      <c r="F209" s="283" t="s">
        <v>306</v>
      </c>
      <c r="G209" s="284" t="s">
        <v>163</v>
      </c>
      <c r="H209" s="285">
        <v>0.576</v>
      </c>
      <c r="I209" s="286"/>
      <c r="J209" s="287">
        <f>ROUND(I209*H209,2)</f>
        <v>0</v>
      </c>
      <c r="K209" s="283" t="s">
        <v>177</v>
      </c>
      <c r="L209" s="288"/>
      <c r="M209" s="289" t="s">
        <v>1</v>
      </c>
      <c r="N209" s="290" t="s">
        <v>38</v>
      </c>
      <c r="O209" s="92"/>
      <c r="P209" s="228">
        <f>O209*H209</f>
        <v>0</v>
      </c>
      <c r="Q209" s="228">
        <v>0.021999999999999996</v>
      </c>
      <c r="R209" s="228">
        <f>Q209*H209</f>
        <v>0.012671999999999997</v>
      </c>
      <c r="S209" s="228">
        <v>0</v>
      </c>
      <c r="T209" s="229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0" t="s">
        <v>307</v>
      </c>
      <c r="AT209" s="230" t="s">
        <v>304</v>
      </c>
      <c r="AU209" s="230" t="s">
        <v>83</v>
      </c>
      <c r="AY209" s="18" t="s">
        <v>150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8" t="s">
        <v>81</v>
      </c>
      <c r="BK209" s="231">
        <f>ROUND(I209*H209,2)</f>
        <v>0</v>
      </c>
      <c r="BL209" s="18" t="s">
        <v>238</v>
      </c>
      <c r="BM209" s="230" t="s">
        <v>308</v>
      </c>
    </row>
    <row r="210" s="14" customFormat="1">
      <c r="A210" s="14"/>
      <c r="B210" s="243"/>
      <c r="C210" s="244"/>
      <c r="D210" s="234" t="s">
        <v>166</v>
      </c>
      <c r="E210" s="245" t="s">
        <v>1</v>
      </c>
      <c r="F210" s="246" t="s">
        <v>309</v>
      </c>
      <c r="G210" s="244"/>
      <c r="H210" s="247">
        <v>0.576</v>
      </c>
      <c r="I210" s="248"/>
      <c r="J210" s="244"/>
      <c r="K210" s="244"/>
      <c r="L210" s="249"/>
      <c r="M210" s="250"/>
      <c r="N210" s="251"/>
      <c r="O210" s="251"/>
      <c r="P210" s="251"/>
      <c r="Q210" s="251"/>
      <c r="R210" s="251"/>
      <c r="S210" s="251"/>
      <c r="T210" s="252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3" t="s">
        <v>166</v>
      </c>
      <c r="AU210" s="253" t="s">
        <v>83</v>
      </c>
      <c r="AV210" s="14" t="s">
        <v>83</v>
      </c>
      <c r="AW210" s="14" t="s">
        <v>30</v>
      </c>
      <c r="AX210" s="14" t="s">
        <v>81</v>
      </c>
      <c r="AY210" s="253" t="s">
        <v>150</v>
      </c>
    </row>
    <row r="211" s="2" customFormat="1" ht="33" customHeight="1">
      <c r="A211" s="39"/>
      <c r="B211" s="40"/>
      <c r="C211" s="219" t="s">
        <v>303</v>
      </c>
      <c r="D211" s="219" t="s">
        <v>153</v>
      </c>
      <c r="E211" s="220" t="s">
        <v>311</v>
      </c>
      <c r="F211" s="221" t="s">
        <v>312</v>
      </c>
      <c r="G211" s="222" t="s">
        <v>183</v>
      </c>
      <c r="H211" s="223">
        <v>41.6</v>
      </c>
      <c r="I211" s="224"/>
      <c r="J211" s="225">
        <f>ROUND(I211*H211,2)</f>
        <v>0</v>
      </c>
      <c r="K211" s="221" t="s">
        <v>177</v>
      </c>
      <c r="L211" s="45"/>
      <c r="M211" s="226" t="s">
        <v>1</v>
      </c>
      <c r="N211" s="227" t="s">
        <v>38</v>
      </c>
      <c r="O211" s="92"/>
      <c r="P211" s="228">
        <f>O211*H211</f>
        <v>0</v>
      </c>
      <c r="Q211" s="228">
        <v>0.00058</v>
      </c>
      <c r="R211" s="228">
        <f>Q211*H211</f>
        <v>0.024128</v>
      </c>
      <c r="S211" s="228">
        <v>0</v>
      </c>
      <c r="T211" s="229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0" t="s">
        <v>238</v>
      </c>
      <c r="AT211" s="230" t="s">
        <v>153</v>
      </c>
      <c r="AU211" s="230" t="s">
        <v>83</v>
      </c>
      <c r="AY211" s="18" t="s">
        <v>150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8" t="s">
        <v>81</v>
      </c>
      <c r="BK211" s="231">
        <f>ROUND(I211*H211,2)</f>
        <v>0</v>
      </c>
      <c r="BL211" s="18" t="s">
        <v>238</v>
      </c>
      <c r="BM211" s="230" t="s">
        <v>313</v>
      </c>
    </row>
    <row r="212" s="14" customFormat="1">
      <c r="A212" s="14"/>
      <c r="B212" s="243"/>
      <c r="C212" s="244"/>
      <c r="D212" s="234" t="s">
        <v>166</v>
      </c>
      <c r="E212" s="245" t="s">
        <v>1</v>
      </c>
      <c r="F212" s="246" t="s">
        <v>314</v>
      </c>
      <c r="G212" s="244"/>
      <c r="H212" s="247">
        <v>9.6</v>
      </c>
      <c r="I212" s="248"/>
      <c r="J212" s="244"/>
      <c r="K212" s="244"/>
      <c r="L212" s="249"/>
      <c r="M212" s="250"/>
      <c r="N212" s="251"/>
      <c r="O212" s="251"/>
      <c r="P212" s="251"/>
      <c r="Q212" s="251"/>
      <c r="R212" s="251"/>
      <c r="S212" s="251"/>
      <c r="T212" s="252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3" t="s">
        <v>166</v>
      </c>
      <c r="AU212" s="253" t="s">
        <v>83</v>
      </c>
      <c r="AV212" s="14" t="s">
        <v>83</v>
      </c>
      <c r="AW212" s="14" t="s">
        <v>30</v>
      </c>
      <c r="AX212" s="14" t="s">
        <v>73</v>
      </c>
      <c r="AY212" s="253" t="s">
        <v>150</v>
      </c>
    </row>
    <row r="213" s="14" customFormat="1">
      <c r="A213" s="14"/>
      <c r="B213" s="243"/>
      <c r="C213" s="244"/>
      <c r="D213" s="234" t="s">
        <v>166</v>
      </c>
      <c r="E213" s="245" t="s">
        <v>1</v>
      </c>
      <c r="F213" s="246" t="s">
        <v>173</v>
      </c>
      <c r="G213" s="244"/>
      <c r="H213" s="247">
        <v>32</v>
      </c>
      <c r="I213" s="248"/>
      <c r="J213" s="244"/>
      <c r="K213" s="244"/>
      <c r="L213" s="249"/>
      <c r="M213" s="250"/>
      <c r="N213" s="251"/>
      <c r="O213" s="251"/>
      <c r="P213" s="251"/>
      <c r="Q213" s="251"/>
      <c r="R213" s="251"/>
      <c r="S213" s="251"/>
      <c r="T213" s="252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3" t="s">
        <v>166</v>
      </c>
      <c r="AU213" s="253" t="s">
        <v>83</v>
      </c>
      <c r="AV213" s="14" t="s">
        <v>83</v>
      </c>
      <c r="AW213" s="14" t="s">
        <v>30</v>
      </c>
      <c r="AX213" s="14" t="s">
        <v>73</v>
      </c>
      <c r="AY213" s="253" t="s">
        <v>150</v>
      </c>
    </row>
    <row r="214" s="16" customFormat="1">
      <c r="A214" s="16"/>
      <c r="B214" s="265"/>
      <c r="C214" s="266"/>
      <c r="D214" s="234" t="s">
        <v>166</v>
      </c>
      <c r="E214" s="267" t="s">
        <v>1</v>
      </c>
      <c r="F214" s="268" t="s">
        <v>174</v>
      </c>
      <c r="G214" s="266"/>
      <c r="H214" s="269">
        <v>41.6</v>
      </c>
      <c r="I214" s="270"/>
      <c r="J214" s="266"/>
      <c r="K214" s="266"/>
      <c r="L214" s="271"/>
      <c r="M214" s="272"/>
      <c r="N214" s="273"/>
      <c r="O214" s="273"/>
      <c r="P214" s="273"/>
      <c r="Q214" s="273"/>
      <c r="R214" s="273"/>
      <c r="S214" s="273"/>
      <c r="T214" s="274"/>
      <c r="U214" s="16"/>
      <c r="V214" s="16"/>
      <c r="W214" s="16"/>
      <c r="X214" s="16"/>
      <c r="Y214" s="16"/>
      <c r="Z214" s="16"/>
      <c r="AA214" s="16"/>
      <c r="AB214" s="16"/>
      <c r="AC214" s="16"/>
      <c r="AD214" s="16"/>
      <c r="AE214" s="16"/>
      <c r="AT214" s="275" t="s">
        <v>166</v>
      </c>
      <c r="AU214" s="275" t="s">
        <v>83</v>
      </c>
      <c r="AV214" s="16" t="s">
        <v>157</v>
      </c>
      <c r="AW214" s="16" t="s">
        <v>30</v>
      </c>
      <c r="AX214" s="16" t="s">
        <v>81</v>
      </c>
      <c r="AY214" s="275" t="s">
        <v>150</v>
      </c>
    </row>
    <row r="215" s="2" customFormat="1" ht="33" customHeight="1">
      <c r="A215" s="39"/>
      <c r="B215" s="40"/>
      <c r="C215" s="281" t="s">
        <v>310</v>
      </c>
      <c r="D215" s="281" t="s">
        <v>304</v>
      </c>
      <c r="E215" s="282" t="s">
        <v>305</v>
      </c>
      <c r="F215" s="283" t="s">
        <v>306</v>
      </c>
      <c r="G215" s="284" t="s">
        <v>163</v>
      </c>
      <c r="H215" s="285">
        <v>4.992</v>
      </c>
      <c r="I215" s="286"/>
      <c r="J215" s="287">
        <f>ROUND(I215*H215,2)</f>
        <v>0</v>
      </c>
      <c r="K215" s="283" t="s">
        <v>177</v>
      </c>
      <c r="L215" s="288"/>
      <c r="M215" s="289" t="s">
        <v>1</v>
      </c>
      <c r="N215" s="290" t="s">
        <v>38</v>
      </c>
      <c r="O215" s="92"/>
      <c r="P215" s="228">
        <f>O215*H215</f>
        <v>0</v>
      </c>
      <c r="Q215" s="228">
        <v>0.021999999999999996</v>
      </c>
      <c r="R215" s="228">
        <f>Q215*H215</f>
        <v>0.10982399999999998</v>
      </c>
      <c r="S215" s="228">
        <v>0</v>
      </c>
      <c r="T215" s="229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0" t="s">
        <v>307</v>
      </c>
      <c r="AT215" s="230" t="s">
        <v>304</v>
      </c>
      <c r="AU215" s="230" t="s">
        <v>83</v>
      </c>
      <c r="AY215" s="18" t="s">
        <v>150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8" t="s">
        <v>81</v>
      </c>
      <c r="BK215" s="231">
        <f>ROUND(I215*H215,2)</f>
        <v>0</v>
      </c>
      <c r="BL215" s="18" t="s">
        <v>238</v>
      </c>
      <c r="BM215" s="230" t="s">
        <v>316</v>
      </c>
    </row>
    <row r="216" s="14" customFormat="1">
      <c r="A216" s="14"/>
      <c r="B216" s="243"/>
      <c r="C216" s="244"/>
      <c r="D216" s="234" t="s">
        <v>166</v>
      </c>
      <c r="E216" s="245" t="s">
        <v>1</v>
      </c>
      <c r="F216" s="246" t="s">
        <v>317</v>
      </c>
      <c r="G216" s="244"/>
      <c r="H216" s="247">
        <v>1.152</v>
      </c>
      <c r="I216" s="248"/>
      <c r="J216" s="244"/>
      <c r="K216" s="244"/>
      <c r="L216" s="249"/>
      <c r="M216" s="250"/>
      <c r="N216" s="251"/>
      <c r="O216" s="251"/>
      <c r="P216" s="251"/>
      <c r="Q216" s="251"/>
      <c r="R216" s="251"/>
      <c r="S216" s="251"/>
      <c r="T216" s="252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3" t="s">
        <v>166</v>
      </c>
      <c r="AU216" s="253" t="s">
        <v>83</v>
      </c>
      <c r="AV216" s="14" t="s">
        <v>83</v>
      </c>
      <c r="AW216" s="14" t="s">
        <v>30</v>
      </c>
      <c r="AX216" s="14" t="s">
        <v>73</v>
      </c>
      <c r="AY216" s="253" t="s">
        <v>150</v>
      </c>
    </row>
    <row r="217" s="14" customFormat="1">
      <c r="A217" s="14"/>
      <c r="B217" s="243"/>
      <c r="C217" s="244"/>
      <c r="D217" s="234" t="s">
        <v>166</v>
      </c>
      <c r="E217" s="245" t="s">
        <v>1</v>
      </c>
      <c r="F217" s="246" t="s">
        <v>318</v>
      </c>
      <c r="G217" s="244"/>
      <c r="H217" s="247">
        <v>3.84</v>
      </c>
      <c r="I217" s="248"/>
      <c r="J217" s="244"/>
      <c r="K217" s="244"/>
      <c r="L217" s="249"/>
      <c r="M217" s="250"/>
      <c r="N217" s="251"/>
      <c r="O217" s="251"/>
      <c r="P217" s="251"/>
      <c r="Q217" s="251"/>
      <c r="R217" s="251"/>
      <c r="S217" s="251"/>
      <c r="T217" s="252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3" t="s">
        <v>166</v>
      </c>
      <c r="AU217" s="253" t="s">
        <v>83</v>
      </c>
      <c r="AV217" s="14" t="s">
        <v>83</v>
      </c>
      <c r="AW217" s="14" t="s">
        <v>30</v>
      </c>
      <c r="AX217" s="14" t="s">
        <v>73</v>
      </c>
      <c r="AY217" s="253" t="s">
        <v>150</v>
      </c>
    </row>
    <row r="218" s="16" customFormat="1">
      <c r="A218" s="16"/>
      <c r="B218" s="265"/>
      <c r="C218" s="266"/>
      <c r="D218" s="234" t="s">
        <v>166</v>
      </c>
      <c r="E218" s="267" t="s">
        <v>1</v>
      </c>
      <c r="F218" s="268" t="s">
        <v>174</v>
      </c>
      <c r="G218" s="266"/>
      <c r="H218" s="269">
        <v>4.992</v>
      </c>
      <c r="I218" s="270"/>
      <c r="J218" s="266"/>
      <c r="K218" s="266"/>
      <c r="L218" s="271"/>
      <c r="M218" s="272"/>
      <c r="N218" s="273"/>
      <c r="O218" s="273"/>
      <c r="P218" s="273"/>
      <c r="Q218" s="273"/>
      <c r="R218" s="273"/>
      <c r="S218" s="273"/>
      <c r="T218" s="274"/>
      <c r="U218" s="16"/>
      <c r="V218" s="16"/>
      <c r="W218" s="16"/>
      <c r="X218" s="16"/>
      <c r="Y218" s="16"/>
      <c r="Z218" s="16"/>
      <c r="AA218" s="16"/>
      <c r="AB218" s="16"/>
      <c r="AC218" s="16"/>
      <c r="AD218" s="16"/>
      <c r="AE218" s="16"/>
      <c r="AT218" s="275" t="s">
        <v>166</v>
      </c>
      <c r="AU218" s="275" t="s">
        <v>83</v>
      </c>
      <c r="AV218" s="16" t="s">
        <v>157</v>
      </c>
      <c r="AW218" s="16" t="s">
        <v>30</v>
      </c>
      <c r="AX218" s="16" t="s">
        <v>81</v>
      </c>
      <c r="AY218" s="275" t="s">
        <v>150</v>
      </c>
    </row>
    <row r="219" s="2" customFormat="1" ht="24.15" customHeight="1">
      <c r="A219" s="39"/>
      <c r="B219" s="40"/>
      <c r="C219" s="219" t="s">
        <v>315</v>
      </c>
      <c r="D219" s="219" t="s">
        <v>153</v>
      </c>
      <c r="E219" s="220" t="s">
        <v>320</v>
      </c>
      <c r="F219" s="221" t="s">
        <v>321</v>
      </c>
      <c r="G219" s="222" t="s">
        <v>237</v>
      </c>
      <c r="H219" s="276"/>
      <c r="I219" s="224"/>
      <c r="J219" s="225">
        <f>ROUND(I219*H219,2)</f>
        <v>0</v>
      </c>
      <c r="K219" s="221" t="s">
        <v>177</v>
      </c>
      <c r="L219" s="45"/>
      <c r="M219" s="226" t="s">
        <v>1</v>
      </c>
      <c r="N219" s="227" t="s">
        <v>38</v>
      </c>
      <c r="O219" s="92"/>
      <c r="P219" s="228">
        <f>O219*H219</f>
        <v>0</v>
      </c>
      <c r="Q219" s="228">
        <v>0</v>
      </c>
      <c r="R219" s="228">
        <f>Q219*H219</f>
        <v>0</v>
      </c>
      <c r="S219" s="228">
        <v>0</v>
      </c>
      <c r="T219" s="229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0" t="s">
        <v>238</v>
      </c>
      <c r="AT219" s="230" t="s">
        <v>153</v>
      </c>
      <c r="AU219" s="230" t="s">
        <v>83</v>
      </c>
      <c r="AY219" s="18" t="s">
        <v>150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8" t="s">
        <v>81</v>
      </c>
      <c r="BK219" s="231">
        <f>ROUND(I219*H219,2)</f>
        <v>0</v>
      </c>
      <c r="BL219" s="18" t="s">
        <v>238</v>
      </c>
      <c r="BM219" s="230" t="s">
        <v>322</v>
      </c>
    </row>
    <row r="220" s="12" customFormat="1" ht="22.8" customHeight="1">
      <c r="A220" s="12"/>
      <c r="B220" s="203"/>
      <c r="C220" s="204"/>
      <c r="D220" s="205" t="s">
        <v>72</v>
      </c>
      <c r="E220" s="217" t="s">
        <v>323</v>
      </c>
      <c r="F220" s="217" t="s">
        <v>324</v>
      </c>
      <c r="G220" s="204"/>
      <c r="H220" s="204"/>
      <c r="I220" s="207"/>
      <c r="J220" s="218">
        <f>BK220</f>
        <v>0</v>
      </c>
      <c r="K220" s="204"/>
      <c r="L220" s="209"/>
      <c r="M220" s="210"/>
      <c r="N220" s="211"/>
      <c r="O220" s="211"/>
      <c r="P220" s="212">
        <f>SUM(P221:P236)</f>
        <v>0</v>
      </c>
      <c r="Q220" s="211"/>
      <c r="R220" s="212">
        <f>SUM(R221:R236)</f>
        <v>0.35948219999999996</v>
      </c>
      <c r="S220" s="211"/>
      <c r="T220" s="213">
        <f>SUM(T221:T236)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14" t="s">
        <v>83</v>
      </c>
      <c r="AT220" s="215" t="s">
        <v>72</v>
      </c>
      <c r="AU220" s="215" t="s">
        <v>81</v>
      </c>
      <c r="AY220" s="214" t="s">
        <v>150</v>
      </c>
      <c r="BK220" s="216">
        <f>SUM(BK221:BK236)</f>
        <v>0</v>
      </c>
    </row>
    <row r="221" s="2" customFormat="1" ht="24.15" customHeight="1">
      <c r="A221" s="39"/>
      <c r="B221" s="40"/>
      <c r="C221" s="219" t="s">
        <v>319</v>
      </c>
      <c r="D221" s="219" t="s">
        <v>153</v>
      </c>
      <c r="E221" s="220" t="s">
        <v>325</v>
      </c>
      <c r="F221" s="221" t="s">
        <v>326</v>
      </c>
      <c r="G221" s="222" t="s">
        <v>163</v>
      </c>
      <c r="H221" s="223">
        <v>47.74</v>
      </c>
      <c r="I221" s="224"/>
      <c r="J221" s="225">
        <f>ROUND(I221*H221,2)</f>
        <v>0</v>
      </c>
      <c r="K221" s="221" t="s">
        <v>177</v>
      </c>
      <c r="L221" s="45"/>
      <c r="M221" s="226" t="s">
        <v>1</v>
      </c>
      <c r="N221" s="227" t="s">
        <v>38</v>
      </c>
      <c r="O221" s="92"/>
      <c r="P221" s="228">
        <f>O221*H221</f>
        <v>0</v>
      </c>
      <c r="Q221" s="228">
        <v>0</v>
      </c>
      <c r="R221" s="228">
        <f>Q221*H221</f>
        <v>0</v>
      </c>
      <c r="S221" s="228">
        <v>0</v>
      </c>
      <c r="T221" s="229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0" t="s">
        <v>238</v>
      </c>
      <c r="AT221" s="230" t="s">
        <v>153</v>
      </c>
      <c r="AU221" s="230" t="s">
        <v>83</v>
      </c>
      <c r="AY221" s="18" t="s">
        <v>150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8" t="s">
        <v>81</v>
      </c>
      <c r="BK221" s="231">
        <f>ROUND(I221*H221,2)</f>
        <v>0</v>
      </c>
      <c r="BL221" s="18" t="s">
        <v>238</v>
      </c>
      <c r="BM221" s="230" t="s">
        <v>327</v>
      </c>
    </row>
    <row r="222" s="14" customFormat="1">
      <c r="A222" s="14"/>
      <c r="B222" s="243"/>
      <c r="C222" s="244"/>
      <c r="D222" s="234" t="s">
        <v>166</v>
      </c>
      <c r="E222" s="245" t="s">
        <v>1</v>
      </c>
      <c r="F222" s="246" t="s">
        <v>328</v>
      </c>
      <c r="G222" s="244"/>
      <c r="H222" s="247">
        <v>47.74</v>
      </c>
      <c r="I222" s="248"/>
      <c r="J222" s="244"/>
      <c r="K222" s="244"/>
      <c r="L222" s="249"/>
      <c r="M222" s="250"/>
      <c r="N222" s="251"/>
      <c r="O222" s="251"/>
      <c r="P222" s="251"/>
      <c r="Q222" s="251"/>
      <c r="R222" s="251"/>
      <c r="S222" s="251"/>
      <c r="T222" s="252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3" t="s">
        <v>166</v>
      </c>
      <c r="AU222" s="253" t="s">
        <v>83</v>
      </c>
      <c r="AV222" s="14" t="s">
        <v>83</v>
      </c>
      <c r="AW222" s="14" t="s">
        <v>30</v>
      </c>
      <c r="AX222" s="14" t="s">
        <v>81</v>
      </c>
      <c r="AY222" s="253" t="s">
        <v>150</v>
      </c>
    </row>
    <row r="223" s="2" customFormat="1" ht="16.5" customHeight="1">
      <c r="A223" s="39"/>
      <c r="B223" s="40"/>
      <c r="C223" s="219" t="s">
        <v>307</v>
      </c>
      <c r="D223" s="219" t="s">
        <v>153</v>
      </c>
      <c r="E223" s="220" t="s">
        <v>330</v>
      </c>
      <c r="F223" s="221" t="s">
        <v>331</v>
      </c>
      <c r="G223" s="222" t="s">
        <v>163</v>
      </c>
      <c r="H223" s="223">
        <v>47.74</v>
      </c>
      <c r="I223" s="224"/>
      <c r="J223" s="225">
        <f>ROUND(I223*H223,2)</f>
        <v>0</v>
      </c>
      <c r="K223" s="221" t="s">
        <v>177</v>
      </c>
      <c r="L223" s="45"/>
      <c r="M223" s="226" t="s">
        <v>1</v>
      </c>
      <c r="N223" s="227" t="s">
        <v>38</v>
      </c>
      <c r="O223" s="92"/>
      <c r="P223" s="228">
        <f>O223*H223</f>
        <v>0</v>
      </c>
      <c r="Q223" s="228">
        <v>0</v>
      </c>
      <c r="R223" s="228">
        <f>Q223*H223</f>
        <v>0</v>
      </c>
      <c r="S223" s="228">
        <v>0</v>
      </c>
      <c r="T223" s="229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0" t="s">
        <v>238</v>
      </c>
      <c r="AT223" s="230" t="s">
        <v>153</v>
      </c>
      <c r="AU223" s="230" t="s">
        <v>83</v>
      </c>
      <c r="AY223" s="18" t="s">
        <v>150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8" t="s">
        <v>81</v>
      </c>
      <c r="BK223" s="231">
        <f>ROUND(I223*H223,2)</f>
        <v>0</v>
      </c>
      <c r="BL223" s="18" t="s">
        <v>238</v>
      </c>
      <c r="BM223" s="230" t="s">
        <v>332</v>
      </c>
    </row>
    <row r="224" s="14" customFormat="1">
      <c r="A224" s="14"/>
      <c r="B224" s="243"/>
      <c r="C224" s="244"/>
      <c r="D224" s="234" t="s">
        <v>166</v>
      </c>
      <c r="E224" s="245" t="s">
        <v>1</v>
      </c>
      <c r="F224" s="246" t="s">
        <v>328</v>
      </c>
      <c r="G224" s="244"/>
      <c r="H224" s="247">
        <v>47.74</v>
      </c>
      <c r="I224" s="248"/>
      <c r="J224" s="244"/>
      <c r="K224" s="244"/>
      <c r="L224" s="249"/>
      <c r="M224" s="250"/>
      <c r="N224" s="251"/>
      <c r="O224" s="251"/>
      <c r="P224" s="251"/>
      <c r="Q224" s="251"/>
      <c r="R224" s="251"/>
      <c r="S224" s="251"/>
      <c r="T224" s="252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3" t="s">
        <v>166</v>
      </c>
      <c r="AU224" s="253" t="s">
        <v>83</v>
      </c>
      <c r="AV224" s="14" t="s">
        <v>83</v>
      </c>
      <c r="AW224" s="14" t="s">
        <v>30</v>
      </c>
      <c r="AX224" s="14" t="s">
        <v>81</v>
      </c>
      <c r="AY224" s="253" t="s">
        <v>150</v>
      </c>
    </row>
    <row r="225" s="2" customFormat="1" ht="24.15" customHeight="1">
      <c r="A225" s="39"/>
      <c r="B225" s="40"/>
      <c r="C225" s="219" t="s">
        <v>329</v>
      </c>
      <c r="D225" s="219" t="s">
        <v>153</v>
      </c>
      <c r="E225" s="220" t="s">
        <v>334</v>
      </c>
      <c r="F225" s="221" t="s">
        <v>335</v>
      </c>
      <c r="G225" s="222" t="s">
        <v>163</v>
      </c>
      <c r="H225" s="223">
        <v>47.74</v>
      </c>
      <c r="I225" s="224"/>
      <c r="J225" s="225">
        <f>ROUND(I225*H225,2)</f>
        <v>0</v>
      </c>
      <c r="K225" s="221" t="s">
        <v>177</v>
      </c>
      <c r="L225" s="45"/>
      <c r="M225" s="226" t="s">
        <v>1</v>
      </c>
      <c r="N225" s="227" t="s">
        <v>38</v>
      </c>
      <c r="O225" s="92"/>
      <c r="P225" s="228">
        <f>O225*H225</f>
        <v>0</v>
      </c>
      <c r="Q225" s="228">
        <v>3E-05</v>
      </c>
      <c r="R225" s="228">
        <f>Q225*H225</f>
        <v>0.0014322000000000002</v>
      </c>
      <c r="S225" s="228">
        <v>0</v>
      </c>
      <c r="T225" s="229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0" t="s">
        <v>238</v>
      </c>
      <c r="AT225" s="230" t="s">
        <v>153</v>
      </c>
      <c r="AU225" s="230" t="s">
        <v>83</v>
      </c>
      <c r="AY225" s="18" t="s">
        <v>150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8" t="s">
        <v>81</v>
      </c>
      <c r="BK225" s="231">
        <f>ROUND(I225*H225,2)</f>
        <v>0</v>
      </c>
      <c r="BL225" s="18" t="s">
        <v>238</v>
      </c>
      <c r="BM225" s="230" t="s">
        <v>336</v>
      </c>
    </row>
    <row r="226" s="14" customFormat="1">
      <c r="A226" s="14"/>
      <c r="B226" s="243"/>
      <c r="C226" s="244"/>
      <c r="D226" s="234" t="s">
        <v>166</v>
      </c>
      <c r="E226" s="245" t="s">
        <v>1</v>
      </c>
      <c r="F226" s="246" t="s">
        <v>328</v>
      </c>
      <c r="G226" s="244"/>
      <c r="H226" s="247">
        <v>47.74</v>
      </c>
      <c r="I226" s="248"/>
      <c r="J226" s="244"/>
      <c r="K226" s="244"/>
      <c r="L226" s="249"/>
      <c r="M226" s="250"/>
      <c r="N226" s="251"/>
      <c r="O226" s="251"/>
      <c r="P226" s="251"/>
      <c r="Q226" s="251"/>
      <c r="R226" s="251"/>
      <c r="S226" s="251"/>
      <c r="T226" s="252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3" t="s">
        <v>166</v>
      </c>
      <c r="AU226" s="253" t="s">
        <v>83</v>
      </c>
      <c r="AV226" s="14" t="s">
        <v>83</v>
      </c>
      <c r="AW226" s="14" t="s">
        <v>30</v>
      </c>
      <c r="AX226" s="14" t="s">
        <v>81</v>
      </c>
      <c r="AY226" s="253" t="s">
        <v>150</v>
      </c>
    </row>
    <row r="227" s="2" customFormat="1" ht="33" customHeight="1">
      <c r="A227" s="39"/>
      <c r="B227" s="40"/>
      <c r="C227" s="219" t="s">
        <v>333</v>
      </c>
      <c r="D227" s="219" t="s">
        <v>153</v>
      </c>
      <c r="E227" s="220" t="s">
        <v>338</v>
      </c>
      <c r="F227" s="221" t="s">
        <v>339</v>
      </c>
      <c r="G227" s="222" t="s">
        <v>163</v>
      </c>
      <c r="H227" s="223">
        <v>47.74</v>
      </c>
      <c r="I227" s="224"/>
      <c r="J227" s="225">
        <f>ROUND(I227*H227,2)</f>
        <v>0</v>
      </c>
      <c r="K227" s="221" t="s">
        <v>164</v>
      </c>
      <c r="L227" s="45"/>
      <c r="M227" s="226" t="s">
        <v>1</v>
      </c>
      <c r="N227" s="227" t="s">
        <v>38</v>
      </c>
      <c r="O227" s="92"/>
      <c r="P227" s="228">
        <f>O227*H227</f>
        <v>0</v>
      </c>
      <c r="Q227" s="228">
        <v>0.0075</v>
      </c>
      <c r="R227" s="228">
        <f>Q227*H227</f>
        <v>0.35804999999999996</v>
      </c>
      <c r="S227" s="228">
        <v>0</v>
      </c>
      <c r="T227" s="229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0" t="s">
        <v>238</v>
      </c>
      <c r="AT227" s="230" t="s">
        <v>153</v>
      </c>
      <c r="AU227" s="230" t="s">
        <v>83</v>
      </c>
      <c r="AY227" s="18" t="s">
        <v>150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8" t="s">
        <v>81</v>
      </c>
      <c r="BK227" s="231">
        <f>ROUND(I227*H227,2)</f>
        <v>0</v>
      </c>
      <c r="BL227" s="18" t="s">
        <v>238</v>
      </c>
      <c r="BM227" s="230" t="s">
        <v>340</v>
      </c>
    </row>
    <row r="228" s="14" customFormat="1">
      <c r="A228" s="14"/>
      <c r="B228" s="243"/>
      <c r="C228" s="244"/>
      <c r="D228" s="234" t="s">
        <v>166</v>
      </c>
      <c r="E228" s="245" t="s">
        <v>1</v>
      </c>
      <c r="F228" s="246" t="s">
        <v>328</v>
      </c>
      <c r="G228" s="244"/>
      <c r="H228" s="247">
        <v>47.74</v>
      </c>
      <c r="I228" s="248"/>
      <c r="J228" s="244"/>
      <c r="K228" s="244"/>
      <c r="L228" s="249"/>
      <c r="M228" s="250"/>
      <c r="N228" s="251"/>
      <c r="O228" s="251"/>
      <c r="P228" s="251"/>
      <c r="Q228" s="251"/>
      <c r="R228" s="251"/>
      <c r="S228" s="251"/>
      <c r="T228" s="252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3" t="s">
        <v>166</v>
      </c>
      <c r="AU228" s="253" t="s">
        <v>83</v>
      </c>
      <c r="AV228" s="14" t="s">
        <v>83</v>
      </c>
      <c r="AW228" s="14" t="s">
        <v>30</v>
      </c>
      <c r="AX228" s="14" t="s">
        <v>81</v>
      </c>
      <c r="AY228" s="253" t="s">
        <v>150</v>
      </c>
    </row>
    <row r="229" s="2" customFormat="1" ht="24.15" customHeight="1">
      <c r="A229" s="39"/>
      <c r="B229" s="40"/>
      <c r="C229" s="219" t="s">
        <v>337</v>
      </c>
      <c r="D229" s="219" t="s">
        <v>153</v>
      </c>
      <c r="E229" s="220" t="s">
        <v>342</v>
      </c>
      <c r="F229" s="221" t="s">
        <v>343</v>
      </c>
      <c r="G229" s="222" t="s">
        <v>237</v>
      </c>
      <c r="H229" s="276"/>
      <c r="I229" s="224"/>
      <c r="J229" s="225">
        <f>ROUND(I229*H229,2)</f>
        <v>0</v>
      </c>
      <c r="K229" s="221" t="s">
        <v>177</v>
      </c>
      <c r="L229" s="45"/>
      <c r="M229" s="226" t="s">
        <v>1</v>
      </c>
      <c r="N229" s="227" t="s">
        <v>38</v>
      </c>
      <c r="O229" s="92"/>
      <c r="P229" s="228">
        <f>O229*H229</f>
        <v>0</v>
      </c>
      <c r="Q229" s="228">
        <v>0</v>
      </c>
      <c r="R229" s="228">
        <f>Q229*H229</f>
        <v>0</v>
      </c>
      <c r="S229" s="228">
        <v>0</v>
      </c>
      <c r="T229" s="229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0" t="s">
        <v>238</v>
      </c>
      <c r="AT229" s="230" t="s">
        <v>153</v>
      </c>
      <c r="AU229" s="230" t="s">
        <v>83</v>
      </c>
      <c r="AY229" s="18" t="s">
        <v>150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8" t="s">
        <v>81</v>
      </c>
      <c r="BK229" s="231">
        <f>ROUND(I229*H229,2)</f>
        <v>0</v>
      </c>
      <c r="BL229" s="18" t="s">
        <v>238</v>
      </c>
      <c r="BM229" s="230" t="s">
        <v>344</v>
      </c>
    </row>
    <row r="230" s="2" customFormat="1" ht="24.15" customHeight="1">
      <c r="A230" s="39"/>
      <c r="B230" s="40"/>
      <c r="C230" s="219" t="s">
        <v>341</v>
      </c>
      <c r="D230" s="219" t="s">
        <v>153</v>
      </c>
      <c r="E230" s="220" t="s">
        <v>346</v>
      </c>
      <c r="F230" s="221" t="s">
        <v>347</v>
      </c>
      <c r="G230" s="222" t="s">
        <v>163</v>
      </c>
      <c r="H230" s="223">
        <v>47.74</v>
      </c>
      <c r="I230" s="224"/>
      <c r="J230" s="225">
        <f>ROUND(I230*H230,2)</f>
        <v>0</v>
      </c>
      <c r="K230" s="221" t="s">
        <v>1</v>
      </c>
      <c r="L230" s="45"/>
      <c r="M230" s="226" t="s">
        <v>1</v>
      </c>
      <c r="N230" s="227" t="s">
        <v>38</v>
      </c>
      <c r="O230" s="92"/>
      <c r="P230" s="228">
        <f>O230*H230</f>
        <v>0</v>
      </c>
      <c r="Q230" s="228">
        <v>0</v>
      </c>
      <c r="R230" s="228">
        <f>Q230*H230</f>
        <v>0</v>
      </c>
      <c r="S230" s="228">
        <v>0</v>
      </c>
      <c r="T230" s="229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0" t="s">
        <v>238</v>
      </c>
      <c r="AT230" s="230" t="s">
        <v>153</v>
      </c>
      <c r="AU230" s="230" t="s">
        <v>83</v>
      </c>
      <c r="AY230" s="18" t="s">
        <v>150</v>
      </c>
      <c r="BE230" s="231">
        <f>IF(N230="základní",J230,0)</f>
        <v>0</v>
      </c>
      <c r="BF230" s="231">
        <f>IF(N230="snížená",J230,0)</f>
        <v>0</v>
      </c>
      <c r="BG230" s="231">
        <f>IF(N230="zákl. přenesená",J230,0)</f>
        <v>0</v>
      </c>
      <c r="BH230" s="231">
        <f>IF(N230="sníž. přenesená",J230,0)</f>
        <v>0</v>
      </c>
      <c r="BI230" s="231">
        <f>IF(N230="nulová",J230,0)</f>
        <v>0</v>
      </c>
      <c r="BJ230" s="18" t="s">
        <v>81</v>
      </c>
      <c r="BK230" s="231">
        <f>ROUND(I230*H230,2)</f>
        <v>0</v>
      </c>
      <c r="BL230" s="18" t="s">
        <v>238</v>
      </c>
      <c r="BM230" s="230" t="s">
        <v>348</v>
      </c>
    </row>
    <row r="231" s="2" customFormat="1">
      <c r="A231" s="39"/>
      <c r="B231" s="40"/>
      <c r="C231" s="41"/>
      <c r="D231" s="234" t="s">
        <v>260</v>
      </c>
      <c r="E231" s="41"/>
      <c r="F231" s="277" t="s">
        <v>349</v>
      </c>
      <c r="G231" s="41"/>
      <c r="H231" s="41"/>
      <c r="I231" s="278"/>
      <c r="J231" s="41"/>
      <c r="K231" s="41"/>
      <c r="L231" s="45"/>
      <c r="M231" s="279"/>
      <c r="N231" s="280"/>
      <c r="O231" s="92"/>
      <c r="P231" s="92"/>
      <c r="Q231" s="92"/>
      <c r="R231" s="92"/>
      <c r="S231" s="92"/>
      <c r="T231" s="93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260</v>
      </c>
      <c r="AU231" s="18" t="s">
        <v>83</v>
      </c>
    </row>
    <row r="232" s="14" customFormat="1">
      <c r="A232" s="14"/>
      <c r="B232" s="243"/>
      <c r="C232" s="244"/>
      <c r="D232" s="234" t="s">
        <v>166</v>
      </c>
      <c r="E232" s="245" t="s">
        <v>1</v>
      </c>
      <c r="F232" s="246" t="s">
        <v>328</v>
      </c>
      <c r="G232" s="244"/>
      <c r="H232" s="247">
        <v>47.74</v>
      </c>
      <c r="I232" s="248"/>
      <c r="J232" s="244"/>
      <c r="K232" s="244"/>
      <c r="L232" s="249"/>
      <c r="M232" s="250"/>
      <c r="N232" s="251"/>
      <c r="O232" s="251"/>
      <c r="P232" s="251"/>
      <c r="Q232" s="251"/>
      <c r="R232" s="251"/>
      <c r="S232" s="251"/>
      <c r="T232" s="252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3" t="s">
        <v>166</v>
      </c>
      <c r="AU232" s="253" t="s">
        <v>83</v>
      </c>
      <c r="AV232" s="14" t="s">
        <v>83</v>
      </c>
      <c r="AW232" s="14" t="s">
        <v>30</v>
      </c>
      <c r="AX232" s="14" t="s">
        <v>81</v>
      </c>
      <c r="AY232" s="253" t="s">
        <v>150</v>
      </c>
    </row>
    <row r="233" s="2" customFormat="1" ht="16.5" customHeight="1">
      <c r="A233" s="39"/>
      <c r="B233" s="40"/>
      <c r="C233" s="219" t="s">
        <v>345</v>
      </c>
      <c r="D233" s="219" t="s">
        <v>153</v>
      </c>
      <c r="E233" s="220" t="s">
        <v>351</v>
      </c>
      <c r="F233" s="221" t="s">
        <v>352</v>
      </c>
      <c r="G233" s="222" t="s">
        <v>183</v>
      </c>
      <c r="H233" s="223">
        <v>40</v>
      </c>
      <c r="I233" s="224"/>
      <c r="J233" s="225">
        <f>ROUND(I233*H233,2)</f>
        <v>0</v>
      </c>
      <c r="K233" s="221" t="s">
        <v>1</v>
      </c>
      <c r="L233" s="45"/>
      <c r="M233" s="226" t="s">
        <v>1</v>
      </c>
      <c r="N233" s="227" t="s">
        <v>38</v>
      </c>
      <c r="O233" s="92"/>
      <c r="P233" s="228">
        <f>O233*H233</f>
        <v>0</v>
      </c>
      <c r="Q233" s="228">
        <v>0</v>
      </c>
      <c r="R233" s="228">
        <f>Q233*H233</f>
        <v>0</v>
      </c>
      <c r="S233" s="228">
        <v>0</v>
      </c>
      <c r="T233" s="229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0" t="s">
        <v>238</v>
      </c>
      <c r="AT233" s="230" t="s">
        <v>153</v>
      </c>
      <c r="AU233" s="230" t="s">
        <v>83</v>
      </c>
      <c r="AY233" s="18" t="s">
        <v>150</v>
      </c>
      <c r="BE233" s="231">
        <f>IF(N233="základní",J233,0)</f>
        <v>0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18" t="s">
        <v>81</v>
      </c>
      <c r="BK233" s="231">
        <f>ROUND(I233*H233,2)</f>
        <v>0</v>
      </c>
      <c r="BL233" s="18" t="s">
        <v>238</v>
      </c>
      <c r="BM233" s="230" t="s">
        <v>353</v>
      </c>
    </row>
    <row r="234" s="14" customFormat="1">
      <c r="A234" s="14"/>
      <c r="B234" s="243"/>
      <c r="C234" s="244"/>
      <c r="D234" s="234" t="s">
        <v>166</v>
      </c>
      <c r="E234" s="245" t="s">
        <v>1</v>
      </c>
      <c r="F234" s="246" t="s">
        <v>354</v>
      </c>
      <c r="G234" s="244"/>
      <c r="H234" s="247">
        <v>40</v>
      </c>
      <c r="I234" s="248"/>
      <c r="J234" s="244"/>
      <c r="K234" s="244"/>
      <c r="L234" s="249"/>
      <c r="M234" s="250"/>
      <c r="N234" s="251"/>
      <c r="O234" s="251"/>
      <c r="P234" s="251"/>
      <c r="Q234" s="251"/>
      <c r="R234" s="251"/>
      <c r="S234" s="251"/>
      <c r="T234" s="252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3" t="s">
        <v>166</v>
      </c>
      <c r="AU234" s="253" t="s">
        <v>83</v>
      </c>
      <c r="AV234" s="14" t="s">
        <v>83</v>
      </c>
      <c r="AW234" s="14" t="s">
        <v>30</v>
      </c>
      <c r="AX234" s="14" t="s">
        <v>81</v>
      </c>
      <c r="AY234" s="253" t="s">
        <v>150</v>
      </c>
    </row>
    <row r="235" s="2" customFormat="1" ht="16.5" customHeight="1">
      <c r="A235" s="39"/>
      <c r="B235" s="40"/>
      <c r="C235" s="219" t="s">
        <v>350</v>
      </c>
      <c r="D235" s="219" t="s">
        <v>153</v>
      </c>
      <c r="E235" s="220" t="s">
        <v>356</v>
      </c>
      <c r="F235" s="221" t="s">
        <v>357</v>
      </c>
      <c r="G235" s="222" t="s">
        <v>183</v>
      </c>
      <c r="H235" s="223">
        <v>4</v>
      </c>
      <c r="I235" s="224"/>
      <c r="J235" s="225">
        <f>ROUND(I235*H235,2)</f>
        <v>0</v>
      </c>
      <c r="K235" s="221" t="s">
        <v>1</v>
      </c>
      <c r="L235" s="45"/>
      <c r="M235" s="226" t="s">
        <v>1</v>
      </c>
      <c r="N235" s="227" t="s">
        <v>38</v>
      </c>
      <c r="O235" s="92"/>
      <c r="P235" s="228">
        <f>O235*H235</f>
        <v>0</v>
      </c>
      <c r="Q235" s="228">
        <v>0</v>
      </c>
      <c r="R235" s="228">
        <f>Q235*H235</f>
        <v>0</v>
      </c>
      <c r="S235" s="228">
        <v>0</v>
      </c>
      <c r="T235" s="229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0" t="s">
        <v>238</v>
      </c>
      <c r="AT235" s="230" t="s">
        <v>153</v>
      </c>
      <c r="AU235" s="230" t="s">
        <v>83</v>
      </c>
      <c r="AY235" s="18" t="s">
        <v>150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8" t="s">
        <v>81</v>
      </c>
      <c r="BK235" s="231">
        <f>ROUND(I235*H235,2)</f>
        <v>0</v>
      </c>
      <c r="BL235" s="18" t="s">
        <v>238</v>
      </c>
      <c r="BM235" s="230" t="s">
        <v>358</v>
      </c>
    </row>
    <row r="236" s="14" customFormat="1">
      <c r="A236" s="14"/>
      <c r="B236" s="243"/>
      <c r="C236" s="244"/>
      <c r="D236" s="234" t="s">
        <v>166</v>
      </c>
      <c r="E236" s="245" t="s">
        <v>1</v>
      </c>
      <c r="F236" s="246" t="s">
        <v>359</v>
      </c>
      <c r="G236" s="244"/>
      <c r="H236" s="247">
        <v>4</v>
      </c>
      <c r="I236" s="248"/>
      <c r="J236" s="244"/>
      <c r="K236" s="244"/>
      <c r="L236" s="249"/>
      <c r="M236" s="250"/>
      <c r="N236" s="251"/>
      <c r="O236" s="251"/>
      <c r="P236" s="251"/>
      <c r="Q236" s="251"/>
      <c r="R236" s="251"/>
      <c r="S236" s="251"/>
      <c r="T236" s="252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3" t="s">
        <v>166</v>
      </c>
      <c r="AU236" s="253" t="s">
        <v>83</v>
      </c>
      <c r="AV236" s="14" t="s">
        <v>83</v>
      </c>
      <c r="AW236" s="14" t="s">
        <v>30</v>
      </c>
      <c r="AX236" s="14" t="s">
        <v>81</v>
      </c>
      <c r="AY236" s="253" t="s">
        <v>150</v>
      </c>
    </row>
    <row r="237" s="12" customFormat="1" ht="22.8" customHeight="1">
      <c r="A237" s="12"/>
      <c r="B237" s="203"/>
      <c r="C237" s="204"/>
      <c r="D237" s="205" t="s">
        <v>72</v>
      </c>
      <c r="E237" s="217" t="s">
        <v>360</v>
      </c>
      <c r="F237" s="217" t="s">
        <v>361</v>
      </c>
      <c r="G237" s="204"/>
      <c r="H237" s="204"/>
      <c r="I237" s="207"/>
      <c r="J237" s="218">
        <f>BK237</f>
        <v>0</v>
      </c>
      <c r="K237" s="204"/>
      <c r="L237" s="209"/>
      <c r="M237" s="210"/>
      <c r="N237" s="211"/>
      <c r="O237" s="211"/>
      <c r="P237" s="212">
        <f>P238</f>
        <v>0</v>
      </c>
      <c r="Q237" s="211"/>
      <c r="R237" s="212">
        <f>R238</f>
        <v>0</v>
      </c>
      <c r="S237" s="211"/>
      <c r="T237" s="213">
        <f>T238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14" t="s">
        <v>83</v>
      </c>
      <c r="AT237" s="215" t="s">
        <v>72</v>
      </c>
      <c r="AU237" s="215" t="s">
        <v>81</v>
      </c>
      <c r="AY237" s="214" t="s">
        <v>150</v>
      </c>
      <c r="BK237" s="216">
        <f>BK238</f>
        <v>0</v>
      </c>
    </row>
    <row r="238" s="2" customFormat="1" ht="24.15" customHeight="1">
      <c r="A238" s="39"/>
      <c r="B238" s="40"/>
      <c r="C238" s="219" t="s">
        <v>355</v>
      </c>
      <c r="D238" s="219" t="s">
        <v>153</v>
      </c>
      <c r="E238" s="220" t="s">
        <v>363</v>
      </c>
      <c r="F238" s="221" t="s">
        <v>364</v>
      </c>
      <c r="G238" s="222" t="s">
        <v>200</v>
      </c>
      <c r="H238" s="223">
        <v>3</v>
      </c>
      <c r="I238" s="224"/>
      <c r="J238" s="225">
        <f>ROUND(I238*H238,2)</f>
        <v>0</v>
      </c>
      <c r="K238" s="221" t="s">
        <v>1</v>
      </c>
      <c r="L238" s="45"/>
      <c r="M238" s="226" t="s">
        <v>1</v>
      </c>
      <c r="N238" s="227" t="s">
        <v>38</v>
      </c>
      <c r="O238" s="92"/>
      <c r="P238" s="228">
        <f>O238*H238</f>
        <v>0</v>
      </c>
      <c r="Q238" s="228">
        <v>0</v>
      </c>
      <c r="R238" s="228">
        <f>Q238*H238</f>
        <v>0</v>
      </c>
      <c r="S238" s="228">
        <v>0</v>
      </c>
      <c r="T238" s="229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0" t="s">
        <v>238</v>
      </c>
      <c r="AT238" s="230" t="s">
        <v>153</v>
      </c>
      <c r="AU238" s="230" t="s">
        <v>83</v>
      </c>
      <c r="AY238" s="18" t="s">
        <v>150</v>
      </c>
      <c r="BE238" s="231">
        <f>IF(N238="základní",J238,0)</f>
        <v>0</v>
      </c>
      <c r="BF238" s="231">
        <f>IF(N238="snížená",J238,0)</f>
        <v>0</v>
      </c>
      <c r="BG238" s="231">
        <f>IF(N238="zákl. přenesená",J238,0)</f>
        <v>0</v>
      </c>
      <c r="BH238" s="231">
        <f>IF(N238="sníž. přenesená",J238,0)</f>
        <v>0</v>
      </c>
      <c r="BI238" s="231">
        <f>IF(N238="nulová",J238,0)</f>
        <v>0</v>
      </c>
      <c r="BJ238" s="18" t="s">
        <v>81</v>
      </c>
      <c r="BK238" s="231">
        <f>ROUND(I238*H238,2)</f>
        <v>0</v>
      </c>
      <c r="BL238" s="18" t="s">
        <v>238</v>
      </c>
      <c r="BM238" s="230" t="s">
        <v>365</v>
      </c>
    </row>
    <row r="239" s="12" customFormat="1" ht="22.8" customHeight="1">
      <c r="A239" s="12"/>
      <c r="B239" s="203"/>
      <c r="C239" s="204"/>
      <c r="D239" s="205" t="s">
        <v>72</v>
      </c>
      <c r="E239" s="217" t="s">
        <v>366</v>
      </c>
      <c r="F239" s="217" t="s">
        <v>367</v>
      </c>
      <c r="G239" s="204"/>
      <c r="H239" s="204"/>
      <c r="I239" s="207"/>
      <c r="J239" s="218">
        <f>BK239</f>
        <v>0</v>
      </c>
      <c r="K239" s="204"/>
      <c r="L239" s="209"/>
      <c r="M239" s="210"/>
      <c r="N239" s="211"/>
      <c r="O239" s="211"/>
      <c r="P239" s="212">
        <f>SUM(P240:P264)</f>
        <v>0</v>
      </c>
      <c r="Q239" s="211"/>
      <c r="R239" s="212">
        <f>SUM(R240:R264)</f>
        <v>0.15686000000000003</v>
      </c>
      <c r="S239" s="211"/>
      <c r="T239" s="213">
        <f>SUM(T240:T264)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14" t="s">
        <v>83</v>
      </c>
      <c r="AT239" s="215" t="s">
        <v>72</v>
      </c>
      <c r="AU239" s="215" t="s">
        <v>81</v>
      </c>
      <c r="AY239" s="214" t="s">
        <v>150</v>
      </c>
      <c r="BK239" s="216">
        <f>SUM(BK240:BK264)</f>
        <v>0</v>
      </c>
    </row>
    <row r="240" s="2" customFormat="1" ht="24.15" customHeight="1">
      <c r="A240" s="39"/>
      <c r="B240" s="40"/>
      <c r="C240" s="219" t="s">
        <v>362</v>
      </c>
      <c r="D240" s="219" t="s">
        <v>153</v>
      </c>
      <c r="E240" s="220" t="s">
        <v>369</v>
      </c>
      <c r="F240" s="221" t="s">
        <v>370</v>
      </c>
      <c r="G240" s="222" t="s">
        <v>163</v>
      </c>
      <c r="H240" s="223">
        <v>313.72000000000004</v>
      </c>
      <c r="I240" s="224"/>
      <c r="J240" s="225">
        <f>ROUND(I240*H240,2)</f>
        <v>0</v>
      </c>
      <c r="K240" s="221" t="s">
        <v>164</v>
      </c>
      <c r="L240" s="45"/>
      <c r="M240" s="226" t="s">
        <v>1</v>
      </c>
      <c r="N240" s="227" t="s">
        <v>38</v>
      </c>
      <c r="O240" s="92"/>
      <c r="P240" s="228">
        <f>O240*H240</f>
        <v>0</v>
      </c>
      <c r="Q240" s="228">
        <v>0</v>
      </c>
      <c r="R240" s="228">
        <f>Q240*H240</f>
        <v>0</v>
      </c>
      <c r="S240" s="228">
        <v>0</v>
      </c>
      <c r="T240" s="229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0" t="s">
        <v>238</v>
      </c>
      <c r="AT240" s="230" t="s">
        <v>153</v>
      </c>
      <c r="AU240" s="230" t="s">
        <v>83</v>
      </c>
      <c r="AY240" s="18" t="s">
        <v>150</v>
      </c>
      <c r="BE240" s="231">
        <f>IF(N240="základní",J240,0)</f>
        <v>0</v>
      </c>
      <c r="BF240" s="231">
        <f>IF(N240="snížená",J240,0)</f>
        <v>0</v>
      </c>
      <c r="BG240" s="231">
        <f>IF(N240="zákl. přenesená",J240,0)</f>
        <v>0</v>
      </c>
      <c r="BH240" s="231">
        <f>IF(N240="sníž. přenesená",J240,0)</f>
        <v>0</v>
      </c>
      <c r="BI240" s="231">
        <f>IF(N240="nulová",J240,0)</f>
        <v>0</v>
      </c>
      <c r="BJ240" s="18" t="s">
        <v>81</v>
      </c>
      <c r="BK240" s="231">
        <f>ROUND(I240*H240,2)</f>
        <v>0</v>
      </c>
      <c r="BL240" s="18" t="s">
        <v>238</v>
      </c>
      <c r="BM240" s="230" t="s">
        <v>371</v>
      </c>
    </row>
    <row r="241" s="14" customFormat="1">
      <c r="A241" s="14"/>
      <c r="B241" s="243"/>
      <c r="C241" s="244"/>
      <c r="D241" s="234" t="s">
        <v>166</v>
      </c>
      <c r="E241" s="245" t="s">
        <v>1</v>
      </c>
      <c r="F241" s="246" t="s">
        <v>372</v>
      </c>
      <c r="G241" s="244"/>
      <c r="H241" s="247">
        <v>32.76</v>
      </c>
      <c r="I241" s="248"/>
      <c r="J241" s="244"/>
      <c r="K241" s="244"/>
      <c r="L241" s="249"/>
      <c r="M241" s="250"/>
      <c r="N241" s="251"/>
      <c r="O241" s="251"/>
      <c r="P241" s="251"/>
      <c r="Q241" s="251"/>
      <c r="R241" s="251"/>
      <c r="S241" s="251"/>
      <c r="T241" s="252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3" t="s">
        <v>166</v>
      </c>
      <c r="AU241" s="253" t="s">
        <v>83</v>
      </c>
      <c r="AV241" s="14" t="s">
        <v>83</v>
      </c>
      <c r="AW241" s="14" t="s">
        <v>30</v>
      </c>
      <c r="AX241" s="14" t="s">
        <v>73</v>
      </c>
      <c r="AY241" s="253" t="s">
        <v>150</v>
      </c>
    </row>
    <row r="242" s="14" customFormat="1">
      <c r="A242" s="14"/>
      <c r="B242" s="243"/>
      <c r="C242" s="244"/>
      <c r="D242" s="234" t="s">
        <v>166</v>
      </c>
      <c r="E242" s="245" t="s">
        <v>1</v>
      </c>
      <c r="F242" s="246" t="s">
        <v>373</v>
      </c>
      <c r="G242" s="244"/>
      <c r="H242" s="247">
        <v>59.28</v>
      </c>
      <c r="I242" s="248"/>
      <c r="J242" s="244"/>
      <c r="K242" s="244"/>
      <c r="L242" s="249"/>
      <c r="M242" s="250"/>
      <c r="N242" s="251"/>
      <c r="O242" s="251"/>
      <c r="P242" s="251"/>
      <c r="Q242" s="251"/>
      <c r="R242" s="251"/>
      <c r="S242" s="251"/>
      <c r="T242" s="252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3" t="s">
        <v>166</v>
      </c>
      <c r="AU242" s="253" t="s">
        <v>83</v>
      </c>
      <c r="AV242" s="14" t="s">
        <v>83</v>
      </c>
      <c r="AW242" s="14" t="s">
        <v>30</v>
      </c>
      <c r="AX242" s="14" t="s">
        <v>73</v>
      </c>
      <c r="AY242" s="253" t="s">
        <v>150</v>
      </c>
    </row>
    <row r="243" s="14" customFormat="1">
      <c r="A243" s="14"/>
      <c r="B243" s="243"/>
      <c r="C243" s="244"/>
      <c r="D243" s="234" t="s">
        <v>166</v>
      </c>
      <c r="E243" s="245" t="s">
        <v>1</v>
      </c>
      <c r="F243" s="246" t="s">
        <v>374</v>
      </c>
      <c r="G243" s="244"/>
      <c r="H243" s="247">
        <v>48.1</v>
      </c>
      <c r="I243" s="248"/>
      <c r="J243" s="244"/>
      <c r="K243" s="244"/>
      <c r="L243" s="249"/>
      <c r="M243" s="250"/>
      <c r="N243" s="251"/>
      <c r="O243" s="251"/>
      <c r="P243" s="251"/>
      <c r="Q243" s="251"/>
      <c r="R243" s="251"/>
      <c r="S243" s="251"/>
      <c r="T243" s="252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3" t="s">
        <v>166</v>
      </c>
      <c r="AU243" s="253" t="s">
        <v>83</v>
      </c>
      <c r="AV243" s="14" t="s">
        <v>83</v>
      </c>
      <c r="AW243" s="14" t="s">
        <v>30</v>
      </c>
      <c r="AX243" s="14" t="s">
        <v>73</v>
      </c>
      <c r="AY243" s="253" t="s">
        <v>150</v>
      </c>
    </row>
    <row r="244" s="14" customFormat="1">
      <c r="A244" s="14"/>
      <c r="B244" s="243"/>
      <c r="C244" s="244"/>
      <c r="D244" s="234" t="s">
        <v>166</v>
      </c>
      <c r="E244" s="245" t="s">
        <v>1</v>
      </c>
      <c r="F244" s="246" t="s">
        <v>375</v>
      </c>
      <c r="G244" s="244"/>
      <c r="H244" s="247">
        <v>59.08</v>
      </c>
      <c r="I244" s="248"/>
      <c r="J244" s="244"/>
      <c r="K244" s="244"/>
      <c r="L244" s="249"/>
      <c r="M244" s="250"/>
      <c r="N244" s="251"/>
      <c r="O244" s="251"/>
      <c r="P244" s="251"/>
      <c r="Q244" s="251"/>
      <c r="R244" s="251"/>
      <c r="S244" s="251"/>
      <c r="T244" s="252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3" t="s">
        <v>166</v>
      </c>
      <c r="AU244" s="253" t="s">
        <v>83</v>
      </c>
      <c r="AV244" s="14" t="s">
        <v>83</v>
      </c>
      <c r="AW244" s="14" t="s">
        <v>30</v>
      </c>
      <c r="AX244" s="14" t="s">
        <v>73</v>
      </c>
      <c r="AY244" s="253" t="s">
        <v>150</v>
      </c>
    </row>
    <row r="245" s="15" customFormat="1">
      <c r="A245" s="15"/>
      <c r="B245" s="254"/>
      <c r="C245" s="255"/>
      <c r="D245" s="234" t="s">
        <v>166</v>
      </c>
      <c r="E245" s="256" t="s">
        <v>1</v>
      </c>
      <c r="F245" s="257" t="s">
        <v>171</v>
      </c>
      <c r="G245" s="255"/>
      <c r="H245" s="258">
        <v>199.21999999999997</v>
      </c>
      <c r="I245" s="259"/>
      <c r="J245" s="255"/>
      <c r="K245" s="255"/>
      <c r="L245" s="260"/>
      <c r="M245" s="261"/>
      <c r="N245" s="262"/>
      <c r="O245" s="262"/>
      <c r="P245" s="262"/>
      <c r="Q245" s="262"/>
      <c r="R245" s="262"/>
      <c r="S245" s="262"/>
      <c r="T245" s="263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64" t="s">
        <v>166</v>
      </c>
      <c r="AU245" s="264" t="s">
        <v>83</v>
      </c>
      <c r="AV245" s="15" t="s">
        <v>172</v>
      </c>
      <c r="AW245" s="15" t="s">
        <v>30</v>
      </c>
      <c r="AX245" s="15" t="s">
        <v>73</v>
      </c>
      <c r="AY245" s="264" t="s">
        <v>150</v>
      </c>
    </row>
    <row r="246" s="14" customFormat="1">
      <c r="A246" s="14"/>
      <c r="B246" s="243"/>
      <c r="C246" s="244"/>
      <c r="D246" s="234" t="s">
        <v>166</v>
      </c>
      <c r="E246" s="245" t="s">
        <v>1</v>
      </c>
      <c r="F246" s="246" t="s">
        <v>376</v>
      </c>
      <c r="G246" s="244"/>
      <c r="H246" s="247">
        <v>114.5</v>
      </c>
      <c r="I246" s="248"/>
      <c r="J246" s="244"/>
      <c r="K246" s="244"/>
      <c r="L246" s="249"/>
      <c r="M246" s="250"/>
      <c r="N246" s="251"/>
      <c r="O246" s="251"/>
      <c r="P246" s="251"/>
      <c r="Q246" s="251"/>
      <c r="R246" s="251"/>
      <c r="S246" s="251"/>
      <c r="T246" s="252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3" t="s">
        <v>166</v>
      </c>
      <c r="AU246" s="253" t="s">
        <v>83</v>
      </c>
      <c r="AV246" s="14" t="s">
        <v>83</v>
      </c>
      <c r="AW246" s="14" t="s">
        <v>30</v>
      </c>
      <c r="AX246" s="14" t="s">
        <v>73</v>
      </c>
      <c r="AY246" s="253" t="s">
        <v>150</v>
      </c>
    </row>
    <row r="247" s="16" customFormat="1">
      <c r="A247" s="16"/>
      <c r="B247" s="265"/>
      <c r="C247" s="266"/>
      <c r="D247" s="234" t="s">
        <v>166</v>
      </c>
      <c r="E247" s="267" t="s">
        <v>1</v>
      </c>
      <c r="F247" s="268" t="s">
        <v>174</v>
      </c>
      <c r="G247" s="266"/>
      <c r="H247" s="269">
        <v>313.71999999999996</v>
      </c>
      <c r="I247" s="270"/>
      <c r="J247" s="266"/>
      <c r="K247" s="266"/>
      <c r="L247" s="271"/>
      <c r="M247" s="272"/>
      <c r="N247" s="273"/>
      <c r="O247" s="273"/>
      <c r="P247" s="273"/>
      <c r="Q247" s="273"/>
      <c r="R247" s="273"/>
      <c r="S247" s="273"/>
      <c r="T247" s="274"/>
      <c r="U247" s="16"/>
      <c r="V247" s="16"/>
      <c r="W247" s="16"/>
      <c r="X247" s="16"/>
      <c r="Y247" s="16"/>
      <c r="Z247" s="16"/>
      <c r="AA247" s="16"/>
      <c r="AB247" s="16"/>
      <c r="AC247" s="16"/>
      <c r="AD247" s="16"/>
      <c r="AE247" s="16"/>
      <c r="AT247" s="275" t="s">
        <v>166</v>
      </c>
      <c r="AU247" s="275" t="s">
        <v>83</v>
      </c>
      <c r="AV247" s="16" t="s">
        <v>157</v>
      </c>
      <c r="AW247" s="16" t="s">
        <v>30</v>
      </c>
      <c r="AX247" s="16" t="s">
        <v>81</v>
      </c>
      <c r="AY247" s="275" t="s">
        <v>150</v>
      </c>
    </row>
    <row r="248" s="2" customFormat="1" ht="24.15" customHeight="1">
      <c r="A248" s="39"/>
      <c r="B248" s="40"/>
      <c r="C248" s="219" t="s">
        <v>368</v>
      </c>
      <c r="D248" s="219" t="s">
        <v>153</v>
      </c>
      <c r="E248" s="220" t="s">
        <v>378</v>
      </c>
      <c r="F248" s="221" t="s">
        <v>379</v>
      </c>
      <c r="G248" s="222" t="s">
        <v>163</v>
      </c>
      <c r="H248" s="223">
        <v>313.72000000000004</v>
      </c>
      <c r="I248" s="224"/>
      <c r="J248" s="225">
        <f>ROUND(I248*H248,2)</f>
        <v>0</v>
      </c>
      <c r="K248" s="221" t="s">
        <v>177</v>
      </c>
      <c r="L248" s="45"/>
      <c r="M248" s="226" t="s">
        <v>1</v>
      </c>
      <c r="N248" s="227" t="s">
        <v>38</v>
      </c>
      <c r="O248" s="92"/>
      <c r="P248" s="228">
        <f>O248*H248</f>
        <v>0</v>
      </c>
      <c r="Q248" s="228">
        <v>0.00021</v>
      </c>
      <c r="R248" s="228">
        <f>Q248*H248</f>
        <v>0.065881200000000016</v>
      </c>
      <c r="S248" s="228">
        <v>0</v>
      </c>
      <c r="T248" s="229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0" t="s">
        <v>238</v>
      </c>
      <c r="AT248" s="230" t="s">
        <v>153</v>
      </c>
      <c r="AU248" s="230" t="s">
        <v>83</v>
      </c>
      <c r="AY248" s="18" t="s">
        <v>150</v>
      </c>
      <c r="BE248" s="231">
        <f>IF(N248="základní",J248,0)</f>
        <v>0</v>
      </c>
      <c r="BF248" s="231">
        <f>IF(N248="snížená",J248,0)</f>
        <v>0</v>
      </c>
      <c r="BG248" s="231">
        <f>IF(N248="zákl. přenesená",J248,0)</f>
        <v>0</v>
      </c>
      <c r="BH248" s="231">
        <f>IF(N248="sníž. přenesená",J248,0)</f>
        <v>0</v>
      </c>
      <c r="BI248" s="231">
        <f>IF(N248="nulová",J248,0)</f>
        <v>0</v>
      </c>
      <c r="BJ248" s="18" t="s">
        <v>81</v>
      </c>
      <c r="BK248" s="231">
        <f>ROUND(I248*H248,2)</f>
        <v>0</v>
      </c>
      <c r="BL248" s="18" t="s">
        <v>238</v>
      </c>
      <c r="BM248" s="230" t="s">
        <v>380</v>
      </c>
    </row>
    <row r="249" s="14" customFormat="1">
      <c r="A249" s="14"/>
      <c r="B249" s="243"/>
      <c r="C249" s="244"/>
      <c r="D249" s="234" t="s">
        <v>166</v>
      </c>
      <c r="E249" s="245" t="s">
        <v>1</v>
      </c>
      <c r="F249" s="246" t="s">
        <v>372</v>
      </c>
      <c r="G249" s="244"/>
      <c r="H249" s="247">
        <v>32.76</v>
      </c>
      <c r="I249" s="248"/>
      <c r="J249" s="244"/>
      <c r="K249" s="244"/>
      <c r="L249" s="249"/>
      <c r="M249" s="250"/>
      <c r="N249" s="251"/>
      <c r="O249" s="251"/>
      <c r="P249" s="251"/>
      <c r="Q249" s="251"/>
      <c r="R249" s="251"/>
      <c r="S249" s="251"/>
      <c r="T249" s="252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3" t="s">
        <v>166</v>
      </c>
      <c r="AU249" s="253" t="s">
        <v>83</v>
      </c>
      <c r="AV249" s="14" t="s">
        <v>83</v>
      </c>
      <c r="AW249" s="14" t="s">
        <v>30</v>
      </c>
      <c r="AX249" s="14" t="s">
        <v>73</v>
      </c>
      <c r="AY249" s="253" t="s">
        <v>150</v>
      </c>
    </row>
    <row r="250" s="14" customFormat="1">
      <c r="A250" s="14"/>
      <c r="B250" s="243"/>
      <c r="C250" s="244"/>
      <c r="D250" s="234" t="s">
        <v>166</v>
      </c>
      <c r="E250" s="245" t="s">
        <v>1</v>
      </c>
      <c r="F250" s="246" t="s">
        <v>373</v>
      </c>
      <c r="G250" s="244"/>
      <c r="H250" s="247">
        <v>59.28</v>
      </c>
      <c r="I250" s="248"/>
      <c r="J250" s="244"/>
      <c r="K250" s="244"/>
      <c r="L250" s="249"/>
      <c r="M250" s="250"/>
      <c r="N250" s="251"/>
      <c r="O250" s="251"/>
      <c r="P250" s="251"/>
      <c r="Q250" s="251"/>
      <c r="R250" s="251"/>
      <c r="S250" s="251"/>
      <c r="T250" s="252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3" t="s">
        <v>166</v>
      </c>
      <c r="AU250" s="253" t="s">
        <v>83</v>
      </c>
      <c r="AV250" s="14" t="s">
        <v>83</v>
      </c>
      <c r="AW250" s="14" t="s">
        <v>30</v>
      </c>
      <c r="AX250" s="14" t="s">
        <v>73</v>
      </c>
      <c r="AY250" s="253" t="s">
        <v>150</v>
      </c>
    </row>
    <row r="251" s="14" customFormat="1">
      <c r="A251" s="14"/>
      <c r="B251" s="243"/>
      <c r="C251" s="244"/>
      <c r="D251" s="234" t="s">
        <v>166</v>
      </c>
      <c r="E251" s="245" t="s">
        <v>1</v>
      </c>
      <c r="F251" s="246" t="s">
        <v>374</v>
      </c>
      <c r="G251" s="244"/>
      <c r="H251" s="247">
        <v>48.1</v>
      </c>
      <c r="I251" s="248"/>
      <c r="J251" s="244"/>
      <c r="K251" s="244"/>
      <c r="L251" s="249"/>
      <c r="M251" s="250"/>
      <c r="N251" s="251"/>
      <c r="O251" s="251"/>
      <c r="P251" s="251"/>
      <c r="Q251" s="251"/>
      <c r="R251" s="251"/>
      <c r="S251" s="251"/>
      <c r="T251" s="252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3" t="s">
        <v>166</v>
      </c>
      <c r="AU251" s="253" t="s">
        <v>83</v>
      </c>
      <c r="AV251" s="14" t="s">
        <v>83</v>
      </c>
      <c r="AW251" s="14" t="s">
        <v>30</v>
      </c>
      <c r="AX251" s="14" t="s">
        <v>73</v>
      </c>
      <c r="AY251" s="253" t="s">
        <v>150</v>
      </c>
    </row>
    <row r="252" s="14" customFormat="1">
      <c r="A252" s="14"/>
      <c r="B252" s="243"/>
      <c r="C252" s="244"/>
      <c r="D252" s="234" t="s">
        <v>166</v>
      </c>
      <c r="E252" s="245" t="s">
        <v>1</v>
      </c>
      <c r="F252" s="246" t="s">
        <v>375</v>
      </c>
      <c r="G252" s="244"/>
      <c r="H252" s="247">
        <v>59.08</v>
      </c>
      <c r="I252" s="248"/>
      <c r="J252" s="244"/>
      <c r="K252" s="244"/>
      <c r="L252" s="249"/>
      <c r="M252" s="250"/>
      <c r="N252" s="251"/>
      <c r="O252" s="251"/>
      <c r="P252" s="251"/>
      <c r="Q252" s="251"/>
      <c r="R252" s="251"/>
      <c r="S252" s="251"/>
      <c r="T252" s="252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3" t="s">
        <v>166</v>
      </c>
      <c r="AU252" s="253" t="s">
        <v>83</v>
      </c>
      <c r="AV252" s="14" t="s">
        <v>83</v>
      </c>
      <c r="AW252" s="14" t="s">
        <v>30</v>
      </c>
      <c r="AX252" s="14" t="s">
        <v>73</v>
      </c>
      <c r="AY252" s="253" t="s">
        <v>150</v>
      </c>
    </row>
    <row r="253" s="15" customFormat="1">
      <c r="A253" s="15"/>
      <c r="B253" s="254"/>
      <c r="C253" s="255"/>
      <c r="D253" s="234" t="s">
        <v>166</v>
      </c>
      <c r="E253" s="256" t="s">
        <v>1</v>
      </c>
      <c r="F253" s="257" t="s">
        <v>171</v>
      </c>
      <c r="G253" s="255"/>
      <c r="H253" s="258">
        <v>199.21999999999997</v>
      </c>
      <c r="I253" s="259"/>
      <c r="J253" s="255"/>
      <c r="K253" s="255"/>
      <c r="L253" s="260"/>
      <c r="M253" s="261"/>
      <c r="N253" s="262"/>
      <c r="O253" s="262"/>
      <c r="P253" s="262"/>
      <c r="Q253" s="262"/>
      <c r="R253" s="262"/>
      <c r="S253" s="262"/>
      <c r="T253" s="263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64" t="s">
        <v>166</v>
      </c>
      <c r="AU253" s="264" t="s">
        <v>83</v>
      </c>
      <c r="AV253" s="15" t="s">
        <v>172</v>
      </c>
      <c r="AW253" s="15" t="s">
        <v>30</v>
      </c>
      <c r="AX253" s="15" t="s">
        <v>73</v>
      </c>
      <c r="AY253" s="264" t="s">
        <v>150</v>
      </c>
    </row>
    <row r="254" s="14" customFormat="1">
      <c r="A254" s="14"/>
      <c r="B254" s="243"/>
      <c r="C254" s="244"/>
      <c r="D254" s="234" t="s">
        <v>166</v>
      </c>
      <c r="E254" s="245" t="s">
        <v>1</v>
      </c>
      <c r="F254" s="246" t="s">
        <v>376</v>
      </c>
      <c r="G254" s="244"/>
      <c r="H254" s="247">
        <v>114.5</v>
      </c>
      <c r="I254" s="248"/>
      <c r="J254" s="244"/>
      <c r="K254" s="244"/>
      <c r="L254" s="249"/>
      <c r="M254" s="250"/>
      <c r="N254" s="251"/>
      <c r="O254" s="251"/>
      <c r="P254" s="251"/>
      <c r="Q254" s="251"/>
      <c r="R254" s="251"/>
      <c r="S254" s="251"/>
      <c r="T254" s="252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3" t="s">
        <v>166</v>
      </c>
      <c r="AU254" s="253" t="s">
        <v>83</v>
      </c>
      <c r="AV254" s="14" t="s">
        <v>83</v>
      </c>
      <c r="AW254" s="14" t="s">
        <v>30</v>
      </c>
      <c r="AX254" s="14" t="s">
        <v>73</v>
      </c>
      <c r="AY254" s="253" t="s">
        <v>150</v>
      </c>
    </row>
    <row r="255" s="16" customFormat="1">
      <c r="A255" s="16"/>
      <c r="B255" s="265"/>
      <c r="C255" s="266"/>
      <c r="D255" s="234" t="s">
        <v>166</v>
      </c>
      <c r="E255" s="267" t="s">
        <v>1</v>
      </c>
      <c r="F255" s="268" t="s">
        <v>174</v>
      </c>
      <c r="G255" s="266"/>
      <c r="H255" s="269">
        <v>313.71999999999996</v>
      </c>
      <c r="I255" s="270"/>
      <c r="J255" s="266"/>
      <c r="K255" s="266"/>
      <c r="L255" s="271"/>
      <c r="M255" s="272"/>
      <c r="N255" s="273"/>
      <c r="O255" s="273"/>
      <c r="P255" s="273"/>
      <c r="Q255" s="273"/>
      <c r="R255" s="273"/>
      <c r="S255" s="273"/>
      <c r="T255" s="274"/>
      <c r="U255" s="16"/>
      <c r="V255" s="16"/>
      <c r="W255" s="16"/>
      <c r="X255" s="16"/>
      <c r="Y255" s="16"/>
      <c r="Z255" s="16"/>
      <c r="AA255" s="16"/>
      <c r="AB255" s="16"/>
      <c r="AC255" s="16"/>
      <c r="AD255" s="16"/>
      <c r="AE255" s="16"/>
      <c r="AT255" s="275" t="s">
        <v>166</v>
      </c>
      <c r="AU255" s="275" t="s">
        <v>83</v>
      </c>
      <c r="AV255" s="16" t="s">
        <v>157</v>
      </c>
      <c r="AW255" s="16" t="s">
        <v>30</v>
      </c>
      <c r="AX255" s="16" t="s">
        <v>81</v>
      </c>
      <c r="AY255" s="275" t="s">
        <v>150</v>
      </c>
    </row>
    <row r="256" s="2" customFormat="1" ht="24.15" customHeight="1">
      <c r="A256" s="39"/>
      <c r="B256" s="40"/>
      <c r="C256" s="219" t="s">
        <v>377</v>
      </c>
      <c r="D256" s="219" t="s">
        <v>153</v>
      </c>
      <c r="E256" s="220" t="s">
        <v>382</v>
      </c>
      <c r="F256" s="221" t="s">
        <v>383</v>
      </c>
      <c r="G256" s="222" t="s">
        <v>163</v>
      </c>
      <c r="H256" s="223">
        <v>313.72000000000004</v>
      </c>
      <c r="I256" s="224"/>
      <c r="J256" s="225">
        <f>ROUND(I256*H256,2)</f>
        <v>0</v>
      </c>
      <c r="K256" s="221" t="s">
        <v>177</v>
      </c>
      <c r="L256" s="45"/>
      <c r="M256" s="226" t="s">
        <v>1</v>
      </c>
      <c r="N256" s="227" t="s">
        <v>38</v>
      </c>
      <c r="O256" s="92"/>
      <c r="P256" s="228">
        <f>O256*H256</f>
        <v>0</v>
      </c>
      <c r="Q256" s="228">
        <v>0.00029</v>
      </c>
      <c r="R256" s="228">
        <f>Q256*H256</f>
        <v>0.090978800000000016</v>
      </c>
      <c r="S256" s="228">
        <v>0</v>
      </c>
      <c r="T256" s="229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0" t="s">
        <v>238</v>
      </c>
      <c r="AT256" s="230" t="s">
        <v>153</v>
      </c>
      <c r="AU256" s="230" t="s">
        <v>83</v>
      </c>
      <c r="AY256" s="18" t="s">
        <v>150</v>
      </c>
      <c r="BE256" s="231">
        <f>IF(N256="základní",J256,0)</f>
        <v>0</v>
      </c>
      <c r="BF256" s="231">
        <f>IF(N256="snížená",J256,0)</f>
        <v>0</v>
      </c>
      <c r="BG256" s="231">
        <f>IF(N256="zákl. přenesená",J256,0)</f>
        <v>0</v>
      </c>
      <c r="BH256" s="231">
        <f>IF(N256="sníž. přenesená",J256,0)</f>
        <v>0</v>
      </c>
      <c r="BI256" s="231">
        <f>IF(N256="nulová",J256,0)</f>
        <v>0</v>
      </c>
      <c r="BJ256" s="18" t="s">
        <v>81</v>
      </c>
      <c r="BK256" s="231">
        <f>ROUND(I256*H256,2)</f>
        <v>0</v>
      </c>
      <c r="BL256" s="18" t="s">
        <v>238</v>
      </c>
      <c r="BM256" s="230" t="s">
        <v>384</v>
      </c>
    </row>
    <row r="257" s="2" customFormat="1">
      <c r="A257" s="39"/>
      <c r="B257" s="40"/>
      <c r="C257" s="41"/>
      <c r="D257" s="234" t="s">
        <v>260</v>
      </c>
      <c r="E257" s="41"/>
      <c r="F257" s="277" t="s">
        <v>385</v>
      </c>
      <c r="G257" s="41"/>
      <c r="H257" s="41"/>
      <c r="I257" s="278"/>
      <c r="J257" s="41"/>
      <c r="K257" s="41"/>
      <c r="L257" s="45"/>
      <c r="M257" s="279"/>
      <c r="N257" s="280"/>
      <c r="O257" s="92"/>
      <c r="P257" s="92"/>
      <c r="Q257" s="92"/>
      <c r="R257" s="92"/>
      <c r="S257" s="92"/>
      <c r="T257" s="93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260</v>
      </c>
      <c r="AU257" s="18" t="s">
        <v>83</v>
      </c>
    </row>
    <row r="258" s="14" customFormat="1">
      <c r="A258" s="14"/>
      <c r="B258" s="243"/>
      <c r="C258" s="244"/>
      <c r="D258" s="234" t="s">
        <v>166</v>
      </c>
      <c r="E258" s="245" t="s">
        <v>1</v>
      </c>
      <c r="F258" s="246" t="s">
        <v>372</v>
      </c>
      <c r="G258" s="244"/>
      <c r="H258" s="247">
        <v>32.76</v>
      </c>
      <c r="I258" s="248"/>
      <c r="J258" s="244"/>
      <c r="K258" s="244"/>
      <c r="L258" s="249"/>
      <c r="M258" s="250"/>
      <c r="N258" s="251"/>
      <c r="O258" s="251"/>
      <c r="P258" s="251"/>
      <c r="Q258" s="251"/>
      <c r="R258" s="251"/>
      <c r="S258" s="251"/>
      <c r="T258" s="252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3" t="s">
        <v>166</v>
      </c>
      <c r="AU258" s="253" t="s">
        <v>83</v>
      </c>
      <c r="AV258" s="14" t="s">
        <v>83</v>
      </c>
      <c r="AW258" s="14" t="s">
        <v>30</v>
      </c>
      <c r="AX258" s="14" t="s">
        <v>73</v>
      </c>
      <c r="AY258" s="253" t="s">
        <v>150</v>
      </c>
    </row>
    <row r="259" s="14" customFormat="1">
      <c r="A259" s="14"/>
      <c r="B259" s="243"/>
      <c r="C259" s="244"/>
      <c r="D259" s="234" t="s">
        <v>166</v>
      </c>
      <c r="E259" s="245" t="s">
        <v>1</v>
      </c>
      <c r="F259" s="246" t="s">
        <v>373</v>
      </c>
      <c r="G259" s="244"/>
      <c r="H259" s="247">
        <v>59.28</v>
      </c>
      <c r="I259" s="248"/>
      <c r="J259" s="244"/>
      <c r="K259" s="244"/>
      <c r="L259" s="249"/>
      <c r="M259" s="250"/>
      <c r="N259" s="251"/>
      <c r="O259" s="251"/>
      <c r="P259" s="251"/>
      <c r="Q259" s="251"/>
      <c r="R259" s="251"/>
      <c r="S259" s="251"/>
      <c r="T259" s="252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3" t="s">
        <v>166</v>
      </c>
      <c r="AU259" s="253" t="s">
        <v>83</v>
      </c>
      <c r="AV259" s="14" t="s">
        <v>83</v>
      </c>
      <c r="AW259" s="14" t="s">
        <v>30</v>
      </c>
      <c r="AX259" s="14" t="s">
        <v>73</v>
      </c>
      <c r="AY259" s="253" t="s">
        <v>150</v>
      </c>
    </row>
    <row r="260" s="14" customFormat="1">
      <c r="A260" s="14"/>
      <c r="B260" s="243"/>
      <c r="C260" s="244"/>
      <c r="D260" s="234" t="s">
        <v>166</v>
      </c>
      <c r="E260" s="245" t="s">
        <v>1</v>
      </c>
      <c r="F260" s="246" t="s">
        <v>374</v>
      </c>
      <c r="G260" s="244"/>
      <c r="H260" s="247">
        <v>48.1</v>
      </c>
      <c r="I260" s="248"/>
      <c r="J260" s="244"/>
      <c r="K260" s="244"/>
      <c r="L260" s="249"/>
      <c r="M260" s="250"/>
      <c r="N260" s="251"/>
      <c r="O260" s="251"/>
      <c r="P260" s="251"/>
      <c r="Q260" s="251"/>
      <c r="R260" s="251"/>
      <c r="S260" s="251"/>
      <c r="T260" s="252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3" t="s">
        <v>166</v>
      </c>
      <c r="AU260" s="253" t="s">
        <v>83</v>
      </c>
      <c r="AV260" s="14" t="s">
        <v>83</v>
      </c>
      <c r="AW260" s="14" t="s">
        <v>30</v>
      </c>
      <c r="AX260" s="14" t="s">
        <v>73</v>
      </c>
      <c r="AY260" s="253" t="s">
        <v>150</v>
      </c>
    </row>
    <row r="261" s="14" customFormat="1">
      <c r="A261" s="14"/>
      <c r="B261" s="243"/>
      <c r="C261" s="244"/>
      <c r="D261" s="234" t="s">
        <v>166</v>
      </c>
      <c r="E261" s="245" t="s">
        <v>1</v>
      </c>
      <c r="F261" s="246" t="s">
        <v>375</v>
      </c>
      <c r="G261" s="244"/>
      <c r="H261" s="247">
        <v>59.08</v>
      </c>
      <c r="I261" s="248"/>
      <c r="J261" s="244"/>
      <c r="K261" s="244"/>
      <c r="L261" s="249"/>
      <c r="M261" s="250"/>
      <c r="N261" s="251"/>
      <c r="O261" s="251"/>
      <c r="P261" s="251"/>
      <c r="Q261" s="251"/>
      <c r="R261" s="251"/>
      <c r="S261" s="251"/>
      <c r="T261" s="252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3" t="s">
        <v>166</v>
      </c>
      <c r="AU261" s="253" t="s">
        <v>83</v>
      </c>
      <c r="AV261" s="14" t="s">
        <v>83</v>
      </c>
      <c r="AW261" s="14" t="s">
        <v>30</v>
      </c>
      <c r="AX261" s="14" t="s">
        <v>73</v>
      </c>
      <c r="AY261" s="253" t="s">
        <v>150</v>
      </c>
    </row>
    <row r="262" s="15" customFormat="1">
      <c r="A262" s="15"/>
      <c r="B262" s="254"/>
      <c r="C262" s="255"/>
      <c r="D262" s="234" t="s">
        <v>166</v>
      </c>
      <c r="E262" s="256" t="s">
        <v>1</v>
      </c>
      <c r="F262" s="257" t="s">
        <v>171</v>
      </c>
      <c r="G262" s="255"/>
      <c r="H262" s="258">
        <v>199.21999999999997</v>
      </c>
      <c r="I262" s="259"/>
      <c r="J262" s="255"/>
      <c r="K262" s="255"/>
      <c r="L262" s="260"/>
      <c r="M262" s="261"/>
      <c r="N262" s="262"/>
      <c r="O262" s="262"/>
      <c r="P262" s="262"/>
      <c r="Q262" s="262"/>
      <c r="R262" s="262"/>
      <c r="S262" s="262"/>
      <c r="T262" s="263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64" t="s">
        <v>166</v>
      </c>
      <c r="AU262" s="264" t="s">
        <v>83</v>
      </c>
      <c r="AV262" s="15" t="s">
        <v>172</v>
      </c>
      <c r="AW262" s="15" t="s">
        <v>30</v>
      </c>
      <c r="AX262" s="15" t="s">
        <v>73</v>
      </c>
      <c r="AY262" s="264" t="s">
        <v>150</v>
      </c>
    </row>
    <row r="263" s="14" customFormat="1">
      <c r="A263" s="14"/>
      <c r="B263" s="243"/>
      <c r="C263" s="244"/>
      <c r="D263" s="234" t="s">
        <v>166</v>
      </c>
      <c r="E263" s="245" t="s">
        <v>1</v>
      </c>
      <c r="F263" s="246" t="s">
        <v>376</v>
      </c>
      <c r="G263" s="244"/>
      <c r="H263" s="247">
        <v>114.5</v>
      </c>
      <c r="I263" s="248"/>
      <c r="J263" s="244"/>
      <c r="K263" s="244"/>
      <c r="L263" s="249"/>
      <c r="M263" s="250"/>
      <c r="N263" s="251"/>
      <c r="O263" s="251"/>
      <c r="P263" s="251"/>
      <c r="Q263" s="251"/>
      <c r="R263" s="251"/>
      <c r="S263" s="251"/>
      <c r="T263" s="252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3" t="s">
        <v>166</v>
      </c>
      <c r="AU263" s="253" t="s">
        <v>83</v>
      </c>
      <c r="AV263" s="14" t="s">
        <v>83</v>
      </c>
      <c r="AW263" s="14" t="s">
        <v>30</v>
      </c>
      <c r="AX263" s="14" t="s">
        <v>73</v>
      </c>
      <c r="AY263" s="253" t="s">
        <v>150</v>
      </c>
    </row>
    <row r="264" s="16" customFormat="1">
      <c r="A264" s="16"/>
      <c r="B264" s="265"/>
      <c r="C264" s="266"/>
      <c r="D264" s="234" t="s">
        <v>166</v>
      </c>
      <c r="E264" s="267" t="s">
        <v>1</v>
      </c>
      <c r="F264" s="268" t="s">
        <v>174</v>
      </c>
      <c r="G264" s="266"/>
      <c r="H264" s="269">
        <v>313.71999999999996</v>
      </c>
      <c r="I264" s="270"/>
      <c r="J264" s="266"/>
      <c r="K264" s="266"/>
      <c r="L264" s="271"/>
      <c r="M264" s="272"/>
      <c r="N264" s="273"/>
      <c r="O264" s="273"/>
      <c r="P264" s="273"/>
      <c r="Q264" s="273"/>
      <c r="R264" s="273"/>
      <c r="S264" s="273"/>
      <c r="T264" s="274"/>
      <c r="U264" s="16"/>
      <c r="V264" s="16"/>
      <c r="W264" s="16"/>
      <c r="X264" s="16"/>
      <c r="Y264" s="16"/>
      <c r="Z264" s="16"/>
      <c r="AA264" s="16"/>
      <c r="AB264" s="16"/>
      <c r="AC264" s="16"/>
      <c r="AD264" s="16"/>
      <c r="AE264" s="16"/>
      <c r="AT264" s="275" t="s">
        <v>166</v>
      </c>
      <c r="AU264" s="275" t="s">
        <v>83</v>
      </c>
      <c r="AV264" s="16" t="s">
        <v>157</v>
      </c>
      <c r="AW264" s="16" t="s">
        <v>30</v>
      </c>
      <c r="AX264" s="16" t="s">
        <v>81</v>
      </c>
      <c r="AY264" s="275" t="s">
        <v>150</v>
      </c>
    </row>
    <row r="265" s="12" customFormat="1" ht="25.92" customHeight="1">
      <c r="A265" s="12"/>
      <c r="B265" s="203"/>
      <c r="C265" s="204"/>
      <c r="D265" s="205" t="s">
        <v>72</v>
      </c>
      <c r="E265" s="206" t="s">
        <v>304</v>
      </c>
      <c r="F265" s="206" t="s">
        <v>386</v>
      </c>
      <c r="G265" s="204"/>
      <c r="H265" s="204"/>
      <c r="I265" s="207"/>
      <c r="J265" s="208">
        <f>BK265</f>
        <v>0</v>
      </c>
      <c r="K265" s="204"/>
      <c r="L265" s="209"/>
      <c r="M265" s="210"/>
      <c r="N265" s="211"/>
      <c r="O265" s="211"/>
      <c r="P265" s="212">
        <f>P266</f>
        <v>0</v>
      </c>
      <c r="Q265" s="211"/>
      <c r="R265" s="212">
        <f>R266</f>
        <v>0</v>
      </c>
      <c r="S265" s="211"/>
      <c r="T265" s="213">
        <f>T266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14" t="s">
        <v>172</v>
      </c>
      <c r="AT265" s="215" t="s">
        <v>72</v>
      </c>
      <c r="AU265" s="215" t="s">
        <v>73</v>
      </c>
      <c r="AY265" s="214" t="s">
        <v>150</v>
      </c>
      <c r="BK265" s="216">
        <f>BK266</f>
        <v>0</v>
      </c>
    </row>
    <row r="266" s="12" customFormat="1" ht="22.8" customHeight="1">
      <c r="A266" s="12"/>
      <c r="B266" s="203"/>
      <c r="C266" s="204"/>
      <c r="D266" s="205" t="s">
        <v>72</v>
      </c>
      <c r="E266" s="217" t="s">
        <v>387</v>
      </c>
      <c r="F266" s="217" t="s">
        <v>388</v>
      </c>
      <c r="G266" s="204"/>
      <c r="H266" s="204"/>
      <c r="I266" s="207"/>
      <c r="J266" s="218">
        <f>BK266</f>
        <v>0</v>
      </c>
      <c r="K266" s="204"/>
      <c r="L266" s="209"/>
      <c r="M266" s="210"/>
      <c r="N266" s="211"/>
      <c r="O266" s="211"/>
      <c r="P266" s="212">
        <f>SUM(P267:P268)</f>
        <v>0</v>
      </c>
      <c r="Q266" s="211"/>
      <c r="R266" s="212">
        <f>SUM(R267:R268)</f>
        <v>0</v>
      </c>
      <c r="S266" s="211"/>
      <c r="T266" s="213">
        <f>SUM(T267:T268)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14" t="s">
        <v>172</v>
      </c>
      <c r="AT266" s="215" t="s">
        <v>72</v>
      </c>
      <c r="AU266" s="215" t="s">
        <v>81</v>
      </c>
      <c r="AY266" s="214" t="s">
        <v>150</v>
      </c>
      <c r="BK266" s="216">
        <f>SUM(BK267:BK268)</f>
        <v>0</v>
      </c>
    </row>
    <row r="267" s="2" customFormat="1" ht="21.75" customHeight="1">
      <c r="A267" s="39"/>
      <c r="B267" s="40"/>
      <c r="C267" s="219" t="s">
        <v>381</v>
      </c>
      <c r="D267" s="219" t="s">
        <v>153</v>
      </c>
      <c r="E267" s="220" t="s">
        <v>390</v>
      </c>
      <c r="F267" s="221" t="s">
        <v>391</v>
      </c>
      <c r="G267" s="222" t="s">
        <v>200</v>
      </c>
      <c r="H267" s="223">
        <v>11</v>
      </c>
      <c r="I267" s="224"/>
      <c r="J267" s="225">
        <f>ROUND(I267*H267,2)</f>
        <v>0</v>
      </c>
      <c r="K267" s="221" t="s">
        <v>1</v>
      </c>
      <c r="L267" s="45"/>
      <c r="M267" s="226" t="s">
        <v>1</v>
      </c>
      <c r="N267" s="227" t="s">
        <v>38</v>
      </c>
      <c r="O267" s="92"/>
      <c r="P267" s="228">
        <f>O267*H267</f>
        <v>0</v>
      </c>
      <c r="Q267" s="228">
        <v>0</v>
      </c>
      <c r="R267" s="228">
        <f>Q267*H267</f>
        <v>0</v>
      </c>
      <c r="S267" s="228">
        <v>0</v>
      </c>
      <c r="T267" s="229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0" t="s">
        <v>392</v>
      </c>
      <c r="AT267" s="230" t="s">
        <v>153</v>
      </c>
      <c r="AU267" s="230" t="s">
        <v>83</v>
      </c>
      <c r="AY267" s="18" t="s">
        <v>150</v>
      </c>
      <c r="BE267" s="231">
        <f>IF(N267="základní",J267,0)</f>
        <v>0</v>
      </c>
      <c r="BF267" s="231">
        <f>IF(N267="snížená",J267,0)</f>
        <v>0</v>
      </c>
      <c r="BG267" s="231">
        <f>IF(N267="zákl. přenesená",J267,0)</f>
        <v>0</v>
      </c>
      <c r="BH267" s="231">
        <f>IF(N267="sníž. přenesená",J267,0)</f>
        <v>0</v>
      </c>
      <c r="BI267" s="231">
        <f>IF(N267="nulová",J267,0)</f>
        <v>0</v>
      </c>
      <c r="BJ267" s="18" t="s">
        <v>81</v>
      </c>
      <c r="BK267" s="231">
        <f>ROUND(I267*H267,2)</f>
        <v>0</v>
      </c>
      <c r="BL267" s="18" t="s">
        <v>392</v>
      </c>
      <c r="BM267" s="230" t="s">
        <v>393</v>
      </c>
    </row>
    <row r="268" s="14" customFormat="1">
      <c r="A268" s="14"/>
      <c r="B268" s="243"/>
      <c r="C268" s="244"/>
      <c r="D268" s="234" t="s">
        <v>166</v>
      </c>
      <c r="E268" s="245" t="s">
        <v>1</v>
      </c>
      <c r="F268" s="246" t="s">
        <v>394</v>
      </c>
      <c r="G268" s="244"/>
      <c r="H268" s="247">
        <v>11</v>
      </c>
      <c r="I268" s="248"/>
      <c r="J268" s="244"/>
      <c r="K268" s="244"/>
      <c r="L268" s="249"/>
      <c r="M268" s="291"/>
      <c r="N268" s="292"/>
      <c r="O268" s="292"/>
      <c r="P268" s="292"/>
      <c r="Q268" s="292"/>
      <c r="R268" s="292"/>
      <c r="S268" s="292"/>
      <c r="T268" s="293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3" t="s">
        <v>166</v>
      </c>
      <c r="AU268" s="253" t="s">
        <v>83</v>
      </c>
      <c r="AV268" s="14" t="s">
        <v>83</v>
      </c>
      <c r="AW268" s="14" t="s">
        <v>30</v>
      </c>
      <c r="AX268" s="14" t="s">
        <v>81</v>
      </c>
      <c r="AY268" s="253" t="s">
        <v>150</v>
      </c>
    </row>
    <row r="269" s="2" customFormat="1" ht="6.96" customHeight="1">
      <c r="A269" s="39"/>
      <c r="B269" s="67"/>
      <c r="C269" s="68"/>
      <c r="D269" s="68"/>
      <c r="E269" s="68"/>
      <c r="F269" s="68"/>
      <c r="G269" s="68"/>
      <c r="H269" s="68"/>
      <c r="I269" s="68"/>
      <c r="J269" s="68"/>
      <c r="K269" s="68"/>
      <c r="L269" s="45"/>
      <c r="M269" s="39"/>
      <c r="O269" s="39"/>
      <c r="P269" s="39"/>
      <c r="Q269" s="39"/>
      <c r="R269" s="39"/>
      <c r="S269" s="39"/>
      <c r="T269" s="39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</row>
  </sheetData>
  <sheetProtection sheet="1" autoFilter="0" formatColumns="0" formatRows="0" objects="1" scenarios="1" spinCount="100000" saltValue="qjvsiqMpRjXnDW5RhhoOcnRrVWzJuHxjzC2QofBr9TXf779ULWvyQOyC0MtJCl+FQmzOjqVgQdYO0PozMeYIgg==" hashValue="Zhr5CfB2Eb+Ytz95bANa0KDeaKKQOLfZjn8L6eA3xPa4xSJNqFH+DxtroJcPRL8jTeEUn1YohNxHDe6c+i7xsA==" algorithmName="SHA-512" password="CC35"/>
  <autoFilter ref="C130:K268"/>
  <mergeCells count="9">
    <mergeCell ref="E7:H7"/>
    <mergeCell ref="E9:H9"/>
    <mergeCell ref="E18:H18"/>
    <mergeCell ref="E27:H27"/>
    <mergeCell ref="E85:H85"/>
    <mergeCell ref="E87:H87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83</v>
      </c>
    </row>
    <row r="4" s="1" customFormat="1" ht="24.96" customHeight="1">
      <c r="B4" s="21"/>
      <c r="D4" s="139" t="s">
        <v>108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Oprava bytů po povodni, Červená kolonie Bohumín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109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396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111</v>
      </c>
      <c r="G12" s="39"/>
      <c r="H12" s="39"/>
      <c r="I12" s="141" t="s">
        <v>22</v>
      </c>
      <c r="J12" s="145" t="str">
        <f>'Rekapitulace stavby'!AN8</f>
        <v>25. 11. 2024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112</v>
      </c>
      <c r="F15" s="39"/>
      <c r="G15" s="39"/>
      <c r="H15" s="39"/>
      <c r="I15" s="141" t="s">
        <v>26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27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29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113</v>
      </c>
      <c r="F21" s="39"/>
      <c r="G21" s="39"/>
      <c r="H21" s="39"/>
      <c r="I21" s="141" t="s">
        <v>26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31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114</v>
      </c>
      <c r="F24" s="39"/>
      <c r="G24" s="39"/>
      <c r="H24" s="39"/>
      <c r="I24" s="141" t="s">
        <v>26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33</v>
      </c>
      <c r="E30" s="39"/>
      <c r="F30" s="39"/>
      <c r="G30" s="39"/>
      <c r="H30" s="39"/>
      <c r="I30" s="39"/>
      <c r="J30" s="152">
        <f>ROUND(J131,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35</v>
      </c>
      <c r="G32" s="39"/>
      <c r="H32" s="39"/>
      <c r="I32" s="153" t="s">
        <v>34</v>
      </c>
      <c r="J32" s="153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37</v>
      </c>
      <c r="E33" s="141" t="s">
        <v>38</v>
      </c>
      <c r="F33" s="155">
        <f>ROUND((SUM(BE131:BE268)),  2)</f>
        <v>0</v>
      </c>
      <c r="G33" s="39"/>
      <c r="H33" s="39"/>
      <c r="I33" s="156">
        <v>0.21</v>
      </c>
      <c r="J33" s="155">
        <f>ROUND(((SUM(BE131:BE268))*I33),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39</v>
      </c>
      <c r="F34" s="155">
        <f>ROUND((SUM(BF131:BF268)),  2)</f>
        <v>0</v>
      </c>
      <c r="G34" s="39"/>
      <c r="H34" s="39"/>
      <c r="I34" s="156">
        <v>0.12</v>
      </c>
      <c r="J34" s="155">
        <f>ROUND(((SUM(BF131:BF268))*I34),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40</v>
      </c>
      <c r="F35" s="155">
        <f>ROUND((SUM(BG131:BG268)),  2)</f>
        <v>0</v>
      </c>
      <c r="G35" s="39"/>
      <c r="H35" s="39"/>
      <c r="I35" s="156">
        <v>0.21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41</v>
      </c>
      <c r="F36" s="155">
        <f>ROUND((SUM(BH131:BH268)),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42</v>
      </c>
      <c r="F37" s="155">
        <f>ROUND((SUM(BI131:BI268)),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Oprava bytů po povodni, Červená kolonie Bohumín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109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003.1 - Čp 376, byt č. 1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Bohumín</v>
      </c>
      <c r="G89" s="41"/>
      <c r="H89" s="41"/>
      <c r="I89" s="33" t="s">
        <v>22</v>
      </c>
      <c r="J89" s="80" t="str">
        <f>IF(J12="","",J12)</f>
        <v>25. 11. 2024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Bohumín</v>
      </c>
      <c r="G91" s="41"/>
      <c r="H91" s="41"/>
      <c r="I91" s="33" t="s">
        <v>29</v>
      </c>
      <c r="J91" s="37" t="str">
        <f>E21</f>
        <v>ATRIS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>Barbora Kyšková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116</v>
      </c>
      <c r="D94" s="177"/>
      <c r="E94" s="177"/>
      <c r="F94" s="177"/>
      <c r="G94" s="177"/>
      <c r="H94" s="177"/>
      <c r="I94" s="177"/>
      <c r="J94" s="178" t="s">
        <v>117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118</v>
      </c>
      <c r="D96" s="41"/>
      <c r="E96" s="41"/>
      <c r="F96" s="41"/>
      <c r="G96" s="41"/>
      <c r="H96" s="41"/>
      <c r="I96" s="41"/>
      <c r="J96" s="111">
        <f>J131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119</v>
      </c>
    </row>
    <row r="97" s="9" customFormat="1" ht="24.96" customHeight="1">
      <c r="A97" s="9"/>
      <c r="B97" s="180"/>
      <c r="C97" s="181"/>
      <c r="D97" s="182" t="s">
        <v>120</v>
      </c>
      <c r="E97" s="183"/>
      <c r="F97" s="183"/>
      <c r="G97" s="183"/>
      <c r="H97" s="183"/>
      <c r="I97" s="183"/>
      <c r="J97" s="184">
        <f>J132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121</v>
      </c>
      <c r="E98" s="189"/>
      <c r="F98" s="189"/>
      <c r="G98" s="189"/>
      <c r="H98" s="189"/>
      <c r="I98" s="189"/>
      <c r="J98" s="190">
        <f>J133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122</v>
      </c>
      <c r="E99" s="189"/>
      <c r="F99" s="189"/>
      <c r="G99" s="189"/>
      <c r="H99" s="189"/>
      <c r="I99" s="189"/>
      <c r="J99" s="190">
        <f>J135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123</v>
      </c>
      <c r="E100" s="189"/>
      <c r="F100" s="189"/>
      <c r="G100" s="189"/>
      <c r="H100" s="189"/>
      <c r="I100" s="189"/>
      <c r="J100" s="190">
        <f>J152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124</v>
      </c>
      <c r="E101" s="189"/>
      <c r="F101" s="189"/>
      <c r="G101" s="189"/>
      <c r="H101" s="189"/>
      <c r="I101" s="189"/>
      <c r="J101" s="190">
        <f>J165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125</v>
      </c>
      <c r="E102" s="189"/>
      <c r="F102" s="189"/>
      <c r="G102" s="189"/>
      <c r="H102" s="189"/>
      <c r="I102" s="189"/>
      <c r="J102" s="190">
        <f>J171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0"/>
      <c r="C103" s="181"/>
      <c r="D103" s="182" t="s">
        <v>126</v>
      </c>
      <c r="E103" s="183"/>
      <c r="F103" s="183"/>
      <c r="G103" s="183"/>
      <c r="H103" s="183"/>
      <c r="I103" s="183"/>
      <c r="J103" s="184">
        <f>J173</f>
        <v>0</v>
      </c>
      <c r="K103" s="181"/>
      <c r="L103" s="18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6"/>
      <c r="C104" s="187"/>
      <c r="D104" s="188" t="s">
        <v>127</v>
      </c>
      <c r="E104" s="189"/>
      <c r="F104" s="189"/>
      <c r="G104" s="189"/>
      <c r="H104" s="189"/>
      <c r="I104" s="189"/>
      <c r="J104" s="190">
        <f>J174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128</v>
      </c>
      <c r="E105" s="189"/>
      <c r="F105" s="189"/>
      <c r="G105" s="189"/>
      <c r="H105" s="189"/>
      <c r="I105" s="189"/>
      <c r="J105" s="190">
        <f>J178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129</v>
      </c>
      <c r="E106" s="189"/>
      <c r="F106" s="189"/>
      <c r="G106" s="189"/>
      <c r="H106" s="189"/>
      <c r="I106" s="189"/>
      <c r="J106" s="190">
        <f>J203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130</v>
      </c>
      <c r="E107" s="189"/>
      <c r="F107" s="189"/>
      <c r="G107" s="189"/>
      <c r="H107" s="189"/>
      <c r="I107" s="189"/>
      <c r="J107" s="190">
        <f>J220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6"/>
      <c r="C108" s="187"/>
      <c r="D108" s="188" t="s">
        <v>131</v>
      </c>
      <c r="E108" s="189"/>
      <c r="F108" s="189"/>
      <c r="G108" s="189"/>
      <c r="H108" s="189"/>
      <c r="I108" s="189"/>
      <c r="J108" s="190">
        <f>J237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6"/>
      <c r="C109" s="187"/>
      <c r="D109" s="188" t="s">
        <v>132</v>
      </c>
      <c r="E109" s="189"/>
      <c r="F109" s="189"/>
      <c r="G109" s="189"/>
      <c r="H109" s="189"/>
      <c r="I109" s="189"/>
      <c r="J109" s="190">
        <f>J239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9" customFormat="1" ht="24.96" customHeight="1">
      <c r="A110" s="9"/>
      <c r="B110" s="180"/>
      <c r="C110" s="181"/>
      <c r="D110" s="182" t="s">
        <v>133</v>
      </c>
      <c r="E110" s="183"/>
      <c r="F110" s="183"/>
      <c r="G110" s="183"/>
      <c r="H110" s="183"/>
      <c r="I110" s="183"/>
      <c r="J110" s="184">
        <f>J265</f>
        <v>0</v>
      </c>
      <c r="K110" s="181"/>
      <c r="L110" s="185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10" customFormat="1" ht="19.92" customHeight="1">
      <c r="A111" s="10"/>
      <c r="B111" s="186"/>
      <c r="C111" s="187"/>
      <c r="D111" s="188" t="s">
        <v>134</v>
      </c>
      <c r="E111" s="189"/>
      <c r="F111" s="189"/>
      <c r="G111" s="189"/>
      <c r="H111" s="189"/>
      <c r="I111" s="189"/>
      <c r="J111" s="190">
        <f>J266</f>
        <v>0</v>
      </c>
      <c r="K111" s="187"/>
      <c r="L111" s="19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2" customFormat="1" ht="21.84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67"/>
      <c r="C113" s="68"/>
      <c r="D113" s="68"/>
      <c r="E113" s="68"/>
      <c r="F113" s="68"/>
      <c r="G113" s="68"/>
      <c r="H113" s="68"/>
      <c r="I113" s="68"/>
      <c r="J113" s="68"/>
      <c r="K113" s="68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7" s="2" customFormat="1" ht="6.96" customHeight="1">
      <c r="A117" s="39"/>
      <c r="B117" s="69"/>
      <c r="C117" s="70"/>
      <c r="D117" s="70"/>
      <c r="E117" s="70"/>
      <c r="F117" s="70"/>
      <c r="G117" s="70"/>
      <c r="H117" s="70"/>
      <c r="I117" s="70"/>
      <c r="J117" s="70"/>
      <c r="K117" s="70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24.96" customHeight="1">
      <c r="A118" s="39"/>
      <c r="B118" s="40"/>
      <c r="C118" s="24" t="s">
        <v>135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16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6.5" customHeight="1">
      <c r="A121" s="39"/>
      <c r="B121" s="40"/>
      <c r="C121" s="41"/>
      <c r="D121" s="41"/>
      <c r="E121" s="175" t="str">
        <f>E7</f>
        <v>Oprava bytů po povodni, Červená kolonie Bohumín</v>
      </c>
      <c r="F121" s="33"/>
      <c r="G121" s="33"/>
      <c r="H121" s="33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109</v>
      </c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6.5" customHeight="1">
      <c r="A123" s="39"/>
      <c r="B123" s="40"/>
      <c r="C123" s="41"/>
      <c r="D123" s="41"/>
      <c r="E123" s="77" t="str">
        <f>E9</f>
        <v>003.1 - Čp 376, byt č. 1</v>
      </c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2" customHeight="1">
      <c r="A125" s="39"/>
      <c r="B125" s="40"/>
      <c r="C125" s="33" t="s">
        <v>20</v>
      </c>
      <c r="D125" s="41"/>
      <c r="E125" s="41"/>
      <c r="F125" s="28" t="str">
        <f>F12</f>
        <v>Bohumín</v>
      </c>
      <c r="G125" s="41"/>
      <c r="H125" s="41"/>
      <c r="I125" s="33" t="s">
        <v>22</v>
      </c>
      <c r="J125" s="80" t="str">
        <f>IF(J12="","",J12)</f>
        <v>25. 11. 2024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5.15" customHeight="1">
      <c r="A127" s="39"/>
      <c r="B127" s="40"/>
      <c r="C127" s="33" t="s">
        <v>24</v>
      </c>
      <c r="D127" s="41"/>
      <c r="E127" s="41"/>
      <c r="F127" s="28" t="str">
        <f>E15</f>
        <v>Město Bohumín</v>
      </c>
      <c r="G127" s="41"/>
      <c r="H127" s="41"/>
      <c r="I127" s="33" t="s">
        <v>29</v>
      </c>
      <c r="J127" s="37" t="str">
        <f>E21</f>
        <v>ATRIS s.r.o.</v>
      </c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5.15" customHeight="1">
      <c r="A128" s="39"/>
      <c r="B128" s="40"/>
      <c r="C128" s="33" t="s">
        <v>27</v>
      </c>
      <c r="D128" s="41"/>
      <c r="E128" s="41"/>
      <c r="F128" s="28" t="str">
        <f>IF(E18="","",E18)</f>
        <v>Vyplň údaj</v>
      </c>
      <c r="G128" s="41"/>
      <c r="H128" s="41"/>
      <c r="I128" s="33" t="s">
        <v>31</v>
      </c>
      <c r="J128" s="37" t="str">
        <f>E24</f>
        <v>Barbora Kyšková</v>
      </c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0.32" customHeigh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11" customFormat="1" ht="29.28" customHeight="1">
      <c r="A130" s="192"/>
      <c r="B130" s="193"/>
      <c r="C130" s="194" t="s">
        <v>136</v>
      </c>
      <c r="D130" s="195" t="s">
        <v>58</v>
      </c>
      <c r="E130" s="195" t="s">
        <v>54</v>
      </c>
      <c r="F130" s="195" t="s">
        <v>55</v>
      </c>
      <c r="G130" s="195" t="s">
        <v>137</v>
      </c>
      <c r="H130" s="195" t="s">
        <v>138</v>
      </c>
      <c r="I130" s="195" t="s">
        <v>139</v>
      </c>
      <c r="J130" s="195" t="s">
        <v>117</v>
      </c>
      <c r="K130" s="196" t="s">
        <v>140</v>
      </c>
      <c r="L130" s="197"/>
      <c r="M130" s="101" t="s">
        <v>1</v>
      </c>
      <c r="N130" s="102" t="s">
        <v>37</v>
      </c>
      <c r="O130" s="102" t="s">
        <v>141</v>
      </c>
      <c r="P130" s="102" t="s">
        <v>142</v>
      </c>
      <c r="Q130" s="102" t="s">
        <v>143</v>
      </c>
      <c r="R130" s="102" t="s">
        <v>144</v>
      </c>
      <c r="S130" s="102" t="s">
        <v>145</v>
      </c>
      <c r="T130" s="103" t="s">
        <v>146</v>
      </c>
      <c r="U130" s="192"/>
      <c r="V130" s="192"/>
      <c r="W130" s="192"/>
      <c r="X130" s="192"/>
      <c r="Y130" s="192"/>
      <c r="Z130" s="192"/>
      <c r="AA130" s="192"/>
      <c r="AB130" s="192"/>
      <c r="AC130" s="192"/>
      <c r="AD130" s="192"/>
      <c r="AE130" s="192"/>
    </row>
    <row r="131" s="2" customFormat="1" ht="22.8" customHeight="1">
      <c r="A131" s="39"/>
      <c r="B131" s="40"/>
      <c r="C131" s="108" t="s">
        <v>147</v>
      </c>
      <c r="D131" s="41"/>
      <c r="E131" s="41"/>
      <c r="F131" s="41"/>
      <c r="G131" s="41"/>
      <c r="H131" s="41"/>
      <c r="I131" s="41"/>
      <c r="J131" s="198">
        <f>BK131</f>
        <v>0</v>
      </c>
      <c r="K131" s="41"/>
      <c r="L131" s="45"/>
      <c r="M131" s="104"/>
      <c r="N131" s="199"/>
      <c r="O131" s="105"/>
      <c r="P131" s="200">
        <f>P132+P173+P265</f>
        <v>0</v>
      </c>
      <c r="Q131" s="105"/>
      <c r="R131" s="200">
        <f>R132+R173+R265</f>
        <v>2.0652232</v>
      </c>
      <c r="S131" s="105"/>
      <c r="T131" s="201">
        <f>T132+T173+T265</f>
        <v>0.84243700000000016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72</v>
      </c>
      <c r="AU131" s="18" t="s">
        <v>119</v>
      </c>
      <c r="BK131" s="202">
        <f>BK132+BK173+BK265</f>
        <v>0</v>
      </c>
    </row>
    <row r="132" s="12" customFormat="1" ht="25.92" customHeight="1">
      <c r="A132" s="12"/>
      <c r="B132" s="203"/>
      <c r="C132" s="204"/>
      <c r="D132" s="205" t="s">
        <v>72</v>
      </c>
      <c r="E132" s="206" t="s">
        <v>148</v>
      </c>
      <c r="F132" s="206" t="s">
        <v>149</v>
      </c>
      <c r="G132" s="204"/>
      <c r="H132" s="204"/>
      <c r="I132" s="207"/>
      <c r="J132" s="208">
        <f>BK132</f>
        <v>0</v>
      </c>
      <c r="K132" s="204"/>
      <c r="L132" s="209"/>
      <c r="M132" s="210"/>
      <c r="N132" s="211"/>
      <c r="O132" s="211"/>
      <c r="P132" s="212">
        <f>P133+P135+P152+P165+P171</f>
        <v>0</v>
      </c>
      <c r="Q132" s="211"/>
      <c r="R132" s="212">
        <f>R133+R135+R152+R165+R171</f>
        <v>1.3899210000000002</v>
      </c>
      <c r="S132" s="211"/>
      <c r="T132" s="213">
        <f>T133+T135+T152+T165+T171</f>
        <v>0.77043700000000016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4" t="s">
        <v>81</v>
      </c>
      <c r="AT132" s="215" t="s">
        <v>72</v>
      </c>
      <c r="AU132" s="215" t="s">
        <v>73</v>
      </c>
      <c r="AY132" s="214" t="s">
        <v>150</v>
      </c>
      <c r="BK132" s="216">
        <f>BK133+BK135+BK152+BK165+BK171</f>
        <v>0</v>
      </c>
    </row>
    <row r="133" s="12" customFormat="1" ht="22.8" customHeight="1">
      <c r="A133" s="12"/>
      <c r="B133" s="203"/>
      <c r="C133" s="204"/>
      <c r="D133" s="205" t="s">
        <v>72</v>
      </c>
      <c r="E133" s="217" t="s">
        <v>151</v>
      </c>
      <c r="F133" s="217" t="s">
        <v>152</v>
      </c>
      <c r="G133" s="204"/>
      <c r="H133" s="204"/>
      <c r="I133" s="207"/>
      <c r="J133" s="218">
        <f>BK133</f>
        <v>0</v>
      </c>
      <c r="K133" s="204"/>
      <c r="L133" s="209"/>
      <c r="M133" s="210"/>
      <c r="N133" s="211"/>
      <c r="O133" s="211"/>
      <c r="P133" s="212">
        <f>P134</f>
        <v>0</v>
      </c>
      <c r="Q133" s="211"/>
      <c r="R133" s="212">
        <f>R134</f>
        <v>0</v>
      </c>
      <c r="S133" s="211"/>
      <c r="T133" s="213">
        <f>T134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4" t="s">
        <v>81</v>
      </c>
      <c r="AT133" s="215" t="s">
        <v>72</v>
      </c>
      <c r="AU133" s="215" t="s">
        <v>81</v>
      </c>
      <c r="AY133" s="214" t="s">
        <v>150</v>
      </c>
      <c r="BK133" s="216">
        <f>BK134</f>
        <v>0</v>
      </c>
    </row>
    <row r="134" s="2" customFormat="1" ht="16.5" customHeight="1">
      <c r="A134" s="39"/>
      <c r="B134" s="40"/>
      <c r="C134" s="219" t="s">
        <v>81</v>
      </c>
      <c r="D134" s="219" t="s">
        <v>153</v>
      </c>
      <c r="E134" s="220" t="s">
        <v>154</v>
      </c>
      <c r="F134" s="221" t="s">
        <v>155</v>
      </c>
      <c r="G134" s="222" t="s">
        <v>156</v>
      </c>
      <c r="H134" s="223">
        <v>10</v>
      </c>
      <c r="I134" s="224"/>
      <c r="J134" s="225">
        <f>ROUND(I134*H134,2)</f>
        <v>0</v>
      </c>
      <c r="K134" s="221" t="s">
        <v>1</v>
      </c>
      <c r="L134" s="45"/>
      <c r="M134" s="226" t="s">
        <v>1</v>
      </c>
      <c r="N134" s="227" t="s">
        <v>38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157</v>
      </c>
      <c r="AT134" s="230" t="s">
        <v>153</v>
      </c>
      <c r="AU134" s="230" t="s">
        <v>83</v>
      </c>
      <c r="AY134" s="18" t="s">
        <v>150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81</v>
      </c>
      <c r="BK134" s="231">
        <f>ROUND(I134*H134,2)</f>
        <v>0</v>
      </c>
      <c r="BL134" s="18" t="s">
        <v>157</v>
      </c>
      <c r="BM134" s="230" t="s">
        <v>158</v>
      </c>
    </row>
    <row r="135" s="12" customFormat="1" ht="22.8" customHeight="1">
      <c r="A135" s="12"/>
      <c r="B135" s="203"/>
      <c r="C135" s="204"/>
      <c r="D135" s="205" t="s">
        <v>72</v>
      </c>
      <c r="E135" s="217" t="s">
        <v>159</v>
      </c>
      <c r="F135" s="217" t="s">
        <v>160</v>
      </c>
      <c r="G135" s="204"/>
      <c r="H135" s="204"/>
      <c r="I135" s="207"/>
      <c r="J135" s="218">
        <f>BK135</f>
        <v>0</v>
      </c>
      <c r="K135" s="204"/>
      <c r="L135" s="209"/>
      <c r="M135" s="210"/>
      <c r="N135" s="211"/>
      <c r="O135" s="211"/>
      <c r="P135" s="212">
        <f>SUM(P136:P151)</f>
        <v>0</v>
      </c>
      <c r="Q135" s="211"/>
      <c r="R135" s="212">
        <f>SUM(R136:R151)</f>
        <v>1.384721</v>
      </c>
      <c r="S135" s="211"/>
      <c r="T135" s="213">
        <f>SUM(T136:T151)</f>
        <v>0.001437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4" t="s">
        <v>81</v>
      </c>
      <c r="AT135" s="215" t="s">
        <v>72</v>
      </c>
      <c r="AU135" s="215" t="s">
        <v>81</v>
      </c>
      <c r="AY135" s="214" t="s">
        <v>150</v>
      </c>
      <c r="BK135" s="216">
        <f>SUM(BK136:BK151)</f>
        <v>0</v>
      </c>
    </row>
    <row r="136" s="2" customFormat="1" ht="24.15" customHeight="1">
      <c r="A136" s="39"/>
      <c r="B136" s="40"/>
      <c r="C136" s="219" t="s">
        <v>83</v>
      </c>
      <c r="D136" s="219" t="s">
        <v>153</v>
      </c>
      <c r="E136" s="220" t="s">
        <v>161</v>
      </c>
      <c r="F136" s="221" t="s">
        <v>162</v>
      </c>
      <c r="G136" s="222" t="s">
        <v>163</v>
      </c>
      <c r="H136" s="223">
        <v>76.9</v>
      </c>
      <c r="I136" s="224"/>
      <c r="J136" s="225">
        <f>ROUND(I136*H136,2)</f>
        <v>0</v>
      </c>
      <c r="K136" s="221" t="s">
        <v>164</v>
      </c>
      <c r="L136" s="45"/>
      <c r="M136" s="226" t="s">
        <v>1</v>
      </c>
      <c r="N136" s="227" t="s">
        <v>38</v>
      </c>
      <c r="O136" s="92"/>
      <c r="P136" s="228">
        <f>O136*H136</f>
        <v>0</v>
      </c>
      <c r="Q136" s="228">
        <v>0.017000000000000002</v>
      </c>
      <c r="R136" s="228">
        <f>Q136*H136</f>
        <v>1.3073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157</v>
      </c>
      <c r="AT136" s="230" t="s">
        <v>153</v>
      </c>
      <c r="AU136" s="230" t="s">
        <v>83</v>
      </c>
      <c r="AY136" s="18" t="s">
        <v>150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81</v>
      </c>
      <c r="BK136" s="231">
        <f>ROUND(I136*H136,2)</f>
        <v>0</v>
      </c>
      <c r="BL136" s="18" t="s">
        <v>157</v>
      </c>
      <c r="BM136" s="230" t="s">
        <v>165</v>
      </c>
    </row>
    <row r="137" s="13" customFormat="1">
      <c r="A137" s="13"/>
      <c r="B137" s="232"/>
      <c r="C137" s="233"/>
      <c r="D137" s="234" t="s">
        <v>166</v>
      </c>
      <c r="E137" s="235" t="s">
        <v>1</v>
      </c>
      <c r="F137" s="236" t="s">
        <v>167</v>
      </c>
      <c r="G137" s="233"/>
      <c r="H137" s="235" t="s">
        <v>1</v>
      </c>
      <c r="I137" s="237"/>
      <c r="J137" s="233"/>
      <c r="K137" s="233"/>
      <c r="L137" s="238"/>
      <c r="M137" s="239"/>
      <c r="N137" s="240"/>
      <c r="O137" s="240"/>
      <c r="P137" s="240"/>
      <c r="Q137" s="240"/>
      <c r="R137" s="240"/>
      <c r="S137" s="240"/>
      <c r="T137" s="24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2" t="s">
        <v>166</v>
      </c>
      <c r="AU137" s="242" t="s">
        <v>83</v>
      </c>
      <c r="AV137" s="13" t="s">
        <v>81</v>
      </c>
      <c r="AW137" s="13" t="s">
        <v>30</v>
      </c>
      <c r="AX137" s="13" t="s">
        <v>73</v>
      </c>
      <c r="AY137" s="242" t="s">
        <v>150</v>
      </c>
    </row>
    <row r="138" s="14" customFormat="1">
      <c r="A138" s="14"/>
      <c r="B138" s="243"/>
      <c r="C138" s="244"/>
      <c r="D138" s="234" t="s">
        <v>166</v>
      </c>
      <c r="E138" s="245" t="s">
        <v>1</v>
      </c>
      <c r="F138" s="246" t="s">
        <v>168</v>
      </c>
      <c r="G138" s="244"/>
      <c r="H138" s="247">
        <v>9.6</v>
      </c>
      <c r="I138" s="248"/>
      <c r="J138" s="244"/>
      <c r="K138" s="244"/>
      <c r="L138" s="249"/>
      <c r="M138" s="250"/>
      <c r="N138" s="251"/>
      <c r="O138" s="251"/>
      <c r="P138" s="251"/>
      <c r="Q138" s="251"/>
      <c r="R138" s="251"/>
      <c r="S138" s="251"/>
      <c r="T138" s="25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3" t="s">
        <v>166</v>
      </c>
      <c r="AU138" s="253" t="s">
        <v>83</v>
      </c>
      <c r="AV138" s="14" t="s">
        <v>83</v>
      </c>
      <c r="AW138" s="14" t="s">
        <v>30</v>
      </c>
      <c r="AX138" s="14" t="s">
        <v>73</v>
      </c>
      <c r="AY138" s="253" t="s">
        <v>150</v>
      </c>
    </row>
    <row r="139" s="14" customFormat="1">
      <c r="A139" s="14"/>
      <c r="B139" s="243"/>
      <c r="C139" s="244"/>
      <c r="D139" s="234" t="s">
        <v>166</v>
      </c>
      <c r="E139" s="245" t="s">
        <v>1</v>
      </c>
      <c r="F139" s="246" t="s">
        <v>169</v>
      </c>
      <c r="G139" s="244"/>
      <c r="H139" s="247">
        <v>18.7</v>
      </c>
      <c r="I139" s="248"/>
      <c r="J139" s="244"/>
      <c r="K139" s="244"/>
      <c r="L139" s="249"/>
      <c r="M139" s="250"/>
      <c r="N139" s="251"/>
      <c r="O139" s="251"/>
      <c r="P139" s="251"/>
      <c r="Q139" s="251"/>
      <c r="R139" s="251"/>
      <c r="S139" s="251"/>
      <c r="T139" s="252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3" t="s">
        <v>166</v>
      </c>
      <c r="AU139" s="253" t="s">
        <v>83</v>
      </c>
      <c r="AV139" s="14" t="s">
        <v>83</v>
      </c>
      <c r="AW139" s="14" t="s">
        <v>30</v>
      </c>
      <c r="AX139" s="14" t="s">
        <v>73</v>
      </c>
      <c r="AY139" s="253" t="s">
        <v>150</v>
      </c>
    </row>
    <row r="140" s="14" customFormat="1">
      <c r="A140" s="14"/>
      <c r="B140" s="243"/>
      <c r="C140" s="244"/>
      <c r="D140" s="234" t="s">
        <v>166</v>
      </c>
      <c r="E140" s="245" t="s">
        <v>1</v>
      </c>
      <c r="F140" s="246" t="s">
        <v>170</v>
      </c>
      <c r="G140" s="244"/>
      <c r="H140" s="247">
        <v>16.600000000000002</v>
      </c>
      <c r="I140" s="248"/>
      <c r="J140" s="244"/>
      <c r="K140" s="244"/>
      <c r="L140" s="249"/>
      <c r="M140" s="250"/>
      <c r="N140" s="251"/>
      <c r="O140" s="251"/>
      <c r="P140" s="251"/>
      <c r="Q140" s="251"/>
      <c r="R140" s="251"/>
      <c r="S140" s="251"/>
      <c r="T140" s="25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3" t="s">
        <v>166</v>
      </c>
      <c r="AU140" s="253" t="s">
        <v>83</v>
      </c>
      <c r="AV140" s="14" t="s">
        <v>83</v>
      </c>
      <c r="AW140" s="14" t="s">
        <v>30</v>
      </c>
      <c r="AX140" s="14" t="s">
        <v>73</v>
      </c>
      <c r="AY140" s="253" t="s">
        <v>150</v>
      </c>
    </row>
    <row r="141" s="15" customFormat="1">
      <c r="A141" s="15"/>
      <c r="B141" s="254"/>
      <c r="C141" s="255"/>
      <c r="D141" s="234" t="s">
        <v>166</v>
      </c>
      <c r="E141" s="256" t="s">
        <v>1</v>
      </c>
      <c r="F141" s="257" t="s">
        <v>171</v>
      </c>
      <c r="G141" s="255"/>
      <c r="H141" s="258">
        <v>44.9</v>
      </c>
      <c r="I141" s="259"/>
      <c r="J141" s="255"/>
      <c r="K141" s="255"/>
      <c r="L141" s="260"/>
      <c r="M141" s="261"/>
      <c r="N141" s="262"/>
      <c r="O141" s="262"/>
      <c r="P141" s="262"/>
      <c r="Q141" s="262"/>
      <c r="R141" s="262"/>
      <c r="S141" s="262"/>
      <c r="T141" s="263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4" t="s">
        <v>166</v>
      </c>
      <c r="AU141" s="264" t="s">
        <v>83</v>
      </c>
      <c r="AV141" s="15" t="s">
        <v>172</v>
      </c>
      <c r="AW141" s="15" t="s">
        <v>30</v>
      </c>
      <c r="AX141" s="15" t="s">
        <v>73</v>
      </c>
      <c r="AY141" s="264" t="s">
        <v>150</v>
      </c>
    </row>
    <row r="142" s="14" customFormat="1">
      <c r="A142" s="14"/>
      <c r="B142" s="243"/>
      <c r="C142" s="244"/>
      <c r="D142" s="234" t="s">
        <v>166</v>
      </c>
      <c r="E142" s="245" t="s">
        <v>1</v>
      </c>
      <c r="F142" s="246" t="s">
        <v>173</v>
      </c>
      <c r="G142" s="244"/>
      <c r="H142" s="247">
        <v>32</v>
      </c>
      <c r="I142" s="248"/>
      <c r="J142" s="244"/>
      <c r="K142" s="244"/>
      <c r="L142" s="249"/>
      <c r="M142" s="250"/>
      <c r="N142" s="251"/>
      <c r="O142" s="251"/>
      <c r="P142" s="251"/>
      <c r="Q142" s="251"/>
      <c r="R142" s="251"/>
      <c r="S142" s="251"/>
      <c r="T142" s="25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3" t="s">
        <v>166</v>
      </c>
      <c r="AU142" s="253" t="s">
        <v>83</v>
      </c>
      <c r="AV142" s="14" t="s">
        <v>83</v>
      </c>
      <c r="AW142" s="14" t="s">
        <v>30</v>
      </c>
      <c r="AX142" s="14" t="s">
        <v>73</v>
      </c>
      <c r="AY142" s="253" t="s">
        <v>150</v>
      </c>
    </row>
    <row r="143" s="16" customFormat="1">
      <c r="A143" s="16"/>
      <c r="B143" s="265"/>
      <c r="C143" s="266"/>
      <c r="D143" s="234" t="s">
        <v>166</v>
      </c>
      <c r="E143" s="267" t="s">
        <v>1</v>
      </c>
      <c r="F143" s="268" t="s">
        <v>174</v>
      </c>
      <c r="G143" s="266"/>
      <c r="H143" s="269">
        <v>76.9</v>
      </c>
      <c r="I143" s="270"/>
      <c r="J143" s="266"/>
      <c r="K143" s="266"/>
      <c r="L143" s="271"/>
      <c r="M143" s="272"/>
      <c r="N143" s="273"/>
      <c r="O143" s="273"/>
      <c r="P143" s="273"/>
      <c r="Q143" s="273"/>
      <c r="R143" s="273"/>
      <c r="S143" s="273"/>
      <c r="T143" s="274"/>
      <c r="U143" s="16"/>
      <c r="V143" s="16"/>
      <c r="W143" s="16"/>
      <c r="X143" s="16"/>
      <c r="Y143" s="16"/>
      <c r="Z143" s="16"/>
      <c r="AA143" s="16"/>
      <c r="AB143" s="16"/>
      <c r="AC143" s="16"/>
      <c r="AD143" s="16"/>
      <c r="AE143" s="16"/>
      <c r="AT143" s="275" t="s">
        <v>166</v>
      </c>
      <c r="AU143" s="275" t="s">
        <v>83</v>
      </c>
      <c r="AV143" s="16" t="s">
        <v>157</v>
      </c>
      <c r="AW143" s="16" t="s">
        <v>30</v>
      </c>
      <c r="AX143" s="16" t="s">
        <v>81</v>
      </c>
      <c r="AY143" s="275" t="s">
        <v>150</v>
      </c>
    </row>
    <row r="144" s="2" customFormat="1" ht="16.5" customHeight="1">
      <c r="A144" s="39"/>
      <c r="B144" s="40"/>
      <c r="C144" s="219" t="s">
        <v>172</v>
      </c>
      <c r="D144" s="219" t="s">
        <v>153</v>
      </c>
      <c r="E144" s="220" t="s">
        <v>175</v>
      </c>
      <c r="F144" s="221" t="s">
        <v>176</v>
      </c>
      <c r="G144" s="222" t="s">
        <v>163</v>
      </c>
      <c r="H144" s="223">
        <v>23.95</v>
      </c>
      <c r="I144" s="224"/>
      <c r="J144" s="225">
        <f>ROUND(I144*H144,2)</f>
        <v>0</v>
      </c>
      <c r="K144" s="221" t="s">
        <v>177</v>
      </c>
      <c r="L144" s="45"/>
      <c r="M144" s="226" t="s">
        <v>1</v>
      </c>
      <c r="N144" s="227" t="s">
        <v>38</v>
      </c>
      <c r="O144" s="92"/>
      <c r="P144" s="228">
        <f>O144*H144</f>
        <v>0</v>
      </c>
      <c r="Q144" s="228">
        <v>0.00198</v>
      </c>
      <c r="R144" s="228">
        <f>Q144*H144</f>
        <v>0.047421</v>
      </c>
      <c r="S144" s="228">
        <v>6E-05</v>
      </c>
      <c r="T144" s="229">
        <f>S144*H144</f>
        <v>0.001437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157</v>
      </c>
      <c r="AT144" s="230" t="s">
        <v>153</v>
      </c>
      <c r="AU144" s="230" t="s">
        <v>83</v>
      </c>
      <c r="AY144" s="18" t="s">
        <v>150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81</v>
      </c>
      <c r="BK144" s="231">
        <f>ROUND(I144*H144,2)</f>
        <v>0</v>
      </c>
      <c r="BL144" s="18" t="s">
        <v>157</v>
      </c>
      <c r="BM144" s="230" t="s">
        <v>178</v>
      </c>
    </row>
    <row r="145" s="14" customFormat="1">
      <c r="A145" s="14"/>
      <c r="B145" s="243"/>
      <c r="C145" s="244"/>
      <c r="D145" s="234" t="s">
        <v>166</v>
      </c>
      <c r="E145" s="245" t="s">
        <v>1</v>
      </c>
      <c r="F145" s="246" t="s">
        <v>179</v>
      </c>
      <c r="G145" s="244"/>
      <c r="H145" s="247">
        <v>10.44</v>
      </c>
      <c r="I145" s="248"/>
      <c r="J145" s="244"/>
      <c r="K145" s="244"/>
      <c r="L145" s="249"/>
      <c r="M145" s="250"/>
      <c r="N145" s="251"/>
      <c r="O145" s="251"/>
      <c r="P145" s="251"/>
      <c r="Q145" s="251"/>
      <c r="R145" s="251"/>
      <c r="S145" s="251"/>
      <c r="T145" s="252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3" t="s">
        <v>166</v>
      </c>
      <c r="AU145" s="253" t="s">
        <v>83</v>
      </c>
      <c r="AV145" s="14" t="s">
        <v>83</v>
      </c>
      <c r="AW145" s="14" t="s">
        <v>30</v>
      </c>
      <c r="AX145" s="14" t="s">
        <v>73</v>
      </c>
      <c r="AY145" s="253" t="s">
        <v>150</v>
      </c>
    </row>
    <row r="146" s="14" customFormat="1">
      <c r="A146" s="14"/>
      <c r="B146" s="243"/>
      <c r="C146" s="244"/>
      <c r="D146" s="234" t="s">
        <v>166</v>
      </c>
      <c r="E146" s="245" t="s">
        <v>1</v>
      </c>
      <c r="F146" s="246" t="s">
        <v>180</v>
      </c>
      <c r="G146" s="244"/>
      <c r="H146" s="247">
        <v>13.51</v>
      </c>
      <c r="I146" s="248"/>
      <c r="J146" s="244"/>
      <c r="K146" s="244"/>
      <c r="L146" s="249"/>
      <c r="M146" s="250"/>
      <c r="N146" s="251"/>
      <c r="O146" s="251"/>
      <c r="P146" s="251"/>
      <c r="Q146" s="251"/>
      <c r="R146" s="251"/>
      <c r="S146" s="251"/>
      <c r="T146" s="25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3" t="s">
        <v>166</v>
      </c>
      <c r="AU146" s="253" t="s">
        <v>83</v>
      </c>
      <c r="AV146" s="14" t="s">
        <v>83</v>
      </c>
      <c r="AW146" s="14" t="s">
        <v>30</v>
      </c>
      <c r="AX146" s="14" t="s">
        <v>73</v>
      </c>
      <c r="AY146" s="253" t="s">
        <v>150</v>
      </c>
    </row>
    <row r="147" s="16" customFormat="1">
      <c r="A147" s="16"/>
      <c r="B147" s="265"/>
      <c r="C147" s="266"/>
      <c r="D147" s="234" t="s">
        <v>166</v>
      </c>
      <c r="E147" s="267" t="s">
        <v>1</v>
      </c>
      <c r="F147" s="268" t="s">
        <v>174</v>
      </c>
      <c r="G147" s="266"/>
      <c r="H147" s="269">
        <v>23.95</v>
      </c>
      <c r="I147" s="270"/>
      <c r="J147" s="266"/>
      <c r="K147" s="266"/>
      <c r="L147" s="271"/>
      <c r="M147" s="272"/>
      <c r="N147" s="273"/>
      <c r="O147" s="273"/>
      <c r="P147" s="273"/>
      <c r="Q147" s="273"/>
      <c r="R147" s="273"/>
      <c r="S147" s="273"/>
      <c r="T147" s="274"/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T147" s="275" t="s">
        <v>166</v>
      </c>
      <c r="AU147" s="275" t="s">
        <v>83</v>
      </c>
      <c r="AV147" s="16" t="s">
        <v>157</v>
      </c>
      <c r="AW147" s="16" t="s">
        <v>30</v>
      </c>
      <c r="AX147" s="16" t="s">
        <v>81</v>
      </c>
      <c r="AY147" s="275" t="s">
        <v>150</v>
      </c>
    </row>
    <row r="148" s="2" customFormat="1" ht="24.15" customHeight="1">
      <c r="A148" s="39"/>
      <c r="B148" s="40"/>
      <c r="C148" s="219" t="s">
        <v>157</v>
      </c>
      <c r="D148" s="219" t="s">
        <v>153</v>
      </c>
      <c r="E148" s="220" t="s">
        <v>181</v>
      </c>
      <c r="F148" s="221" t="s">
        <v>182</v>
      </c>
      <c r="G148" s="222" t="s">
        <v>183</v>
      </c>
      <c r="H148" s="223">
        <v>20</v>
      </c>
      <c r="I148" s="224"/>
      <c r="J148" s="225">
        <f>ROUND(I148*H148,2)</f>
        <v>0</v>
      </c>
      <c r="K148" s="221" t="s">
        <v>177</v>
      </c>
      <c r="L148" s="45"/>
      <c r="M148" s="226" t="s">
        <v>1</v>
      </c>
      <c r="N148" s="227" t="s">
        <v>38</v>
      </c>
      <c r="O148" s="92"/>
      <c r="P148" s="228">
        <f>O148*H148</f>
        <v>0</v>
      </c>
      <c r="Q148" s="228">
        <v>0.0015</v>
      </c>
      <c r="R148" s="228">
        <f>Q148*H148</f>
        <v>0.03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157</v>
      </c>
      <c r="AT148" s="230" t="s">
        <v>153</v>
      </c>
      <c r="AU148" s="230" t="s">
        <v>83</v>
      </c>
      <c r="AY148" s="18" t="s">
        <v>150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81</v>
      </c>
      <c r="BK148" s="231">
        <f>ROUND(I148*H148,2)</f>
        <v>0</v>
      </c>
      <c r="BL148" s="18" t="s">
        <v>157</v>
      </c>
      <c r="BM148" s="230" t="s">
        <v>184</v>
      </c>
    </row>
    <row r="149" s="14" customFormat="1">
      <c r="A149" s="14"/>
      <c r="B149" s="243"/>
      <c r="C149" s="244"/>
      <c r="D149" s="234" t="s">
        <v>166</v>
      </c>
      <c r="E149" s="245" t="s">
        <v>1</v>
      </c>
      <c r="F149" s="246" t="s">
        <v>185</v>
      </c>
      <c r="G149" s="244"/>
      <c r="H149" s="247">
        <v>10</v>
      </c>
      <c r="I149" s="248"/>
      <c r="J149" s="244"/>
      <c r="K149" s="244"/>
      <c r="L149" s="249"/>
      <c r="M149" s="250"/>
      <c r="N149" s="251"/>
      <c r="O149" s="251"/>
      <c r="P149" s="251"/>
      <c r="Q149" s="251"/>
      <c r="R149" s="251"/>
      <c r="S149" s="251"/>
      <c r="T149" s="25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3" t="s">
        <v>166</v>
      </c>
      <c r="AU149" s="253" t="s">
        <v>83</v>
      </c>
      <c r="AV149" s="14" t="s">
        <v>83</v>
      </c>
      <c r="AW149" s="14" t="s">
        <v>30</v>
      </c>
      <c r="AX149" s="14" t="s">
        <v>73</v>
      </c>
      <c r="AY149" s="253" t="s">
        <v>150</v>
      </c>
    </row>
    <row r="150" s="14" customFormat="1">
      <c r="A150" s="14"/>
      <c r="B150" s="243"/>
      <c r="C150" s="244"/>
      <c r="D150" s="234" t="s">
        <v>166</v>
      </c>
      <c r="E150" s="245" t="s">
        <v>1</v>
      </c>
      <c r="F150" s="246" t="s">
        <v>186</v>
      </c>
      <c r="G150" s="244"/>
      <c r="H150" s="247">
        <v>10</v>
      </c>
      <c r="I150" s="248"/>
      <c r="J150" s="244"/>
      <c r="K150" s="244"/>
      <c r="L150" s="249"/>
      <c r="M150" s="250"/>
      <c r="N150" s="251"/>
      <c r="O150" s="251"/>
      <c r="P150" s="251"/>
      <c r="Q150" s="251"/>
      <c r="R150" s="251"/>
      <c r="S150" s="251"/>
      <c r="T150" s="25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3" t="s">
        <v>166</v>
      </c>
      <c r="AU150" s="253" t="s">
        <v>83</v>
      </c>
      <c r="AV150" s="14" t="s">
        <v>83</v>
      </c>
      <c r="AW150" s="14" t="s">
        <v>30</v>
      </c>
      <c r="AX150" s="14" t="s">
        <v>73</v>
      </c>
      <c r="AY150" s="253" t="s">
        <v>150</v>
      </c>
    </row>
    <row r="151" s="16" customFormat="1">
      <c r="A151" s="16"/>
      <c r="B151" s="265"/>
      <c r="C151" s="266"/>
      <c r="D151" s="234" t="s">
        <v>166</v>
      </c>
      <c r="E151" s="267" t="s">
        <v>1</v>
      </c>
      <c r="F151" s="268" t="s">
        <v>174</v>
      </c>
      <c r="G151" s="266"/>
      <c r="H151" s="269">
        <v>20</v>
      </c>
      <c r="I151" s="270"/>
      <c r="J151" s="266"/>
      <c r="K151" s="266"/>
      <c r="L151" s="271"/>
      <c r="M151" s="272"/>
      <c r="N151" s="273"/>
      <c r="O151" s="273"/>
      <c r="P151" s="273"/>
      <c r="Q151" s="273"/>
      <c r="R151" s="273"/>
      <c r="S151" s="273"/>
      <c r="T151" s="274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T151" s="275" t="s">
        <v>166</v>
      </c>
      <c r="AU151" s="275" t="s">
        <v>83</v>
      </c>
      <c r="AV151" s="16" t="s">
        <v>157</v>
      </c>
      <c r="AW151" s="16" t="s">
        <v>30</v>
      </c>
      <c r="AX151" s="16" t="s">
        <v>81</v>
      </c>
      <c r="AY151" s="275" t="s">
        <v>150</v>
      </c>
    </row>
    <row r="152" s="12" customFormat="1" ht="22.8" customHeight="1">
      <c r="A152" s="12"/>
      <c r="B152" s="203"/>
      <c r="C152" s="204"/>
      <c r="D152" s="205" t="s">
        <v>72</v>
      </c>
      <c r="E152" s="217" t="s">
        <v>187</v>
      </c>
      <c r="F152" s="217" t="s">
        <v>188</v>
      </c>
      <c r="G152" s="204"/>
      <c r="H152" s="204"/>
      <c r="I152" s="207"/>
      <c r="J152" s="218">
        <f>BK152</f>
        <v>0</v>
      </c>
      <c r="K152" s="204"/>
      <c r="L152" s="209"/>
      <c r="M152" s="210"/>
      <c r="N152" s="211"/>
      <c r="O152" s="211"/>
      <c r="P152" s="212">
        <f>SUM(P153:P164)</f>
        <v>0</v>
      </c>
      <c r="Q152" s="211"/>
      <c r="R152" s="212">
        <f>SUM(R153:R164)</f>
        <v>0.0052000000000000008</v>
      </c>
      <c r="S152" s="211"/>
      <c r="T152" s="213">
        <f>SUM(T153:T164)</f>
        <v>0.76900000000000016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4" t="s">
        <v>81</v>
      </c>
      <c r="AT152" s="215" t="s">
        <v>72</v>
      </c>
      <c r="AU152" s="215" t="s">
        <v>81</v>
      </c>
      <c r="AY152" s="214" t="s">
        <v>150</v>
      </c>
      <c r="BK152" s="216">
        <f>SUM(BK153:BK164)</f>
        <v>0</v>
      </c>
    </row>
    <row r="153" s="2" customFormat="1" ht="24.15" customHeight="1">
      <c r="A153" s="39"/>
      <c r="B153" s="40"/>
      <c r="C153" s="219" t="s">
        <v>189</v>
      </c>
      <c r="D153" s="219" t="s">
        <v>153</v>
      </c>
      <c r="E153" s="220" t="s">
        <v>190</v>
      </c>
      <c r="F153" s="221" t="s">
        <v>191</v>
      </c>
      <c r="G153" s="222" t="s">
        <v>163</v>
      </c>
      <c r="H153" s="223">
        <v>130</v>
      </c>
      <c r="I153" s="224"/>
      <c r="J153" s="225">
        <f>ROUND(I153*H153,2)</f>
        <v>0</v>
      </c>
      <c r="K153" s="221" t="s">
        <v>177</v>
      </c>
      <c r="L153" s="45"/>
      <c r="M153" s="226" t="s">
        <v>1</v>
      </c>
      <c r="N153" s="227" t="s">
        <v>38</v>
      </c>
      <c r="O153" s="92"/>
      <c r="P153" s="228">
        <f>O153*H153</f>
        <v>0</v>
      </c>
      <c r="Q153" s="228">
        <v>4E-05</v>
      </c>
      <c r="R153" s="228">
        <f>Q153*H153</f>
        <v>0.0052000000000000008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157</v>
      </c>
      <c r="AT153" s="230" t="s">
        <v>153</v>
      </c>
      <c r="AU153" s="230" t="s">
        <v>83</v>
      </c>
      <c r="AY153" s="18" t="s">
        <v>150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81</v>
      </c>
      <c r="BK153" s="231">
        <f>ROUND(I153*H153,2)</f>
        <v>0</v>
      </c>
      <c r="BL153" s="18" t="s">
        <v>157</v>
      </c>
      <c r="BM153" s="230" t="s">
        <v>192</v>
      </c>
    </row>
    <row r="154" s="14" customFormat="1">
      <c r="A154" s="14"/>
      <c r="B154" s="243"/>
      <c r="C154" s="244"/>
      <c r="D154" s="234" t="s">
        <v>166</v>
      </c>
      <c r="E154" s="245" t="s">
        <v>1</v>
      </c>
      <c r="F154" s="246" t="s">
        <v>193</v>
      </c>
      <c r="G154" s="244"/>
      <c r="H154" s="247">
        <v>130</v>
      </c>
      <c r="I154" s="248"/>
      <c r="J154" s="244"/>
      <c r="K154" s="244"/>
      <c r="L154" s="249"/>
      <c r="M154" s="250"/>
      <c r="N154" s="251"/>
      <c r="O154" s="251"/>
      <c r="P154" s="251"/>
      <c r="Q154" s="251"/>
      <c r="R154" s="251"/>
      <c r="S154" s="251"/>
      <c r="T154" s="25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3" t="s">
        <v>166</v>
      </c>
      <c r="AU154" s="253" t="s">
        <v>83</v>
      </c>
      <c r="AV154" s="14" t="s">
        <v>83</v>
      </c>
      <c r="AW154" s="14" t="s">
        <v>30</v>
      </c>
      <c r="AX154" s="14" t="s">
        <v>81</v>
      </c>
      <c r="AY154" s="253" t="s">
        <v>150</v>
      </c>
    </row>
    <row r="155" s="2" customFormat="1" ht="37.8" customHeight="1">
      <c r="A155" s="39"/>
      <c r="B155" s="40"/>
      <c r="C155" s="219" t="s">
        <v>159</v>
      </c>
      <c r="D155" s="219" t="s">
        <v>153</v>
      </c>
      <c r="E155" s="220" t="s">
        <v>194</v>
      </c>
      <c r="F155" s="221" t="s">
        <v>195</v>
      </c>
      <c r="G155" s="222" t="s">
        <v>163</v>
      </c>
      <c r="H155" s="223">
        <v>76.9</v>
      </c>
      <c r="I155" s="224"/>
      <c r="J155" s="225">
        <f>ROUND(I155*H155,2)</f>
        <v>0</v>
      </c>
      <c r="K155" s="221" t="s">
        <v>164</v>
      </c>
      <c r="L155" s="45"/>
      <c r="M155" s="226" t="s">
        <v>1</v>
      </c>
      <c r="N155" s="227" t="s">
        <v>38</v>
      </c>
      <c r="O155" s="92"/>
      <c r="P155" s="228">
        <f>O155*H155</f>
        <v>0</v>
      </c>
      <c r="Q155" s="228">
        <v>0</v>
      </c>
      <c r="R155" s="228">
        <f>Q155*H155</f>
        <v>0</v>
      </c>
      <c r="S155" s="228">
        <v>0.01</v>
      </c>
      <c r="T155" s="229">
        <f>S155*H155</f>
        <v>0.76900000000000016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157</v>
      </c>
      <c r="AT155" s="230" t="s">
        <v>153</v>
      </c>
      <c r="AU155" s="230" t="s">
        <v>83</v>
      </c>
      <c r="AY155" s="18" t="s">
        <v>150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81</v>
      </c>
      <c r="BK155" s="231">
        <f>ROUND(I155*H155,2)</f>
        <v>0</v>
      </c>
      <c r="BL155" s="18" t="s">
        <v>157</v>
      </c>
      <c r="BM155" s="230" t="s">
        <v>196</v>
      </c>
    </row>
    <row r="156" s="13" customFormat="1">
      <c r="A156" s="13"/>
      <c r="B156" s="232"/>
      <c r="C156" s="233"/>
      <c r="D156" s="234" t="s">
        <v>166</v>
      </c>
      <c r="E156" s="235" t="s">
        <v>1</v>
      </c>
      <c r="F156" s="236" t="s">
        <v>167</v>
      </c>
      <c r="G156" s="233"/>
      <c r="H156" s="235" t="s">
        <v>1</v>
      </c>
      <c r="I156" s="237"/>
      <c r="J156" s="233"/>
      <c r="K156" s="233"/>
      <c r="L156" s="238"/>
      <c r="M156" s="239"/>
      <c r="N156" s="240"/>
      <c r="O156" s="240"/>
      <c r="P156" s="240"/>
      <c r="Q156" s="240"/>
      <c r="R156" s="240"/>
      <c r="S156" s="240"/>
      <c r="T156" s="24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2" t="s">
        <v>166</v>
      </c>
      <c r="AU156" s="242" t="s">
        <v>83</v>
      </c>
      <c r="AV156" s="13" t="s">
        <v>81</v>
      </c>
      <c r="AW156" s="13" t="s">
        <v>30</v>
      </c>
      <c r="AX156" s="13" t="s">
        <v>73</v>
      </c>
      <c r="AY156" s="242" t="s">
        <v>150</v>
      </c>
    </row>
    <row r="157" s="14" customFormat="1">
      <c r="A157" s="14"/>
      <c r="B157" s="243"/>
      <c r="C157" s="244"/>
      <c r="D157" s="234" t="s">
        <v>166</v>
      </c>
      <c r="E157" s="245" t="s">
        <v>1</v>
      </c>
      <c r="F157" s="246" t="s">
        <v>168</v>
      </c>
      <c r="G157" s="244"/>
      <c r="H157" s="247">
        <v>9.6</v>
      </c>
      <c r="I157" s="248"/>
      <c r="J157" s="244"/>
      <c r="K157" s="244"/>
      <c r="L157" s="249"/>
      <c r="M157" s="250"/>
      <c r="N157" s="251"/>
      <c r="O157" s="251"/>
      <c r="P157" s="251"/>
      <c r="Q157" s="251"/>
      <c r="R157" s="251"/>
      <c r="S157" s="251"/>
      <c r="T157" s="25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3" t="s">
        <v>166</v>
      </c>
      <c r="AU157" s="253" t="s">
        <v>83</v>
      </c>
      <c r="AV157" s="14" t="s">
        <v>83</v>
      </c>
      <c r="AW157" s="14" t="s">
        <v>30</v>
      </c>
      <c r="AX157" s="14" t="s">
        <v>73</v>
      </c>
      <c r="AY157" s="253" t="s">
        <v>150</v>
      </c>
    </row>
    <row r="158" s="14" customFormat="1">
      <c r="A158" s="14"/>
      <c r="B158" s="243"/>
      <c r="C158" s="244"/>
      <c r="D158" s="234" t="s">
        <v>166</v>
      </c>
      <c r="E158" s="245" t="s">
        <v>1</v>
      </c>
      <c r="F158" s="246" t="s">
        <v>169</v>
      </c>
      <c r="G158" s="244"/>
      <c r="H158" s="247">
        <v>18.7</v>
      </c>
      <c r="I158" s="248"/>
      <c r="J158" s="244"/>
      <c r="K158" s="244"/>
      <c r="L158" s="249"/>
      <c r="M158" s="250"/>
      <c r="N158" s="251"/>
      <c r="O158" s="251"/>
      <c r="P158" s="251"/>
      <c r="Q158" s="251"/>
      <c r="R158" s="251"/>
      <c r="S158" s="251"/>
      <c r="T158" s="25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3" t="s">
        <v>166</v>
      </c>
      <c r="AU158" s="253" t="s">
        <v>83</v>
      </c>
      <c r="AV158" s="14" t="s">
        <v>83</v>
      </c>
      <c r="AW158" s="14" t="s">
        <v>30</v>
      </c>
      <c r="AX158" s="14" t="s">
        <v>73</v>
      </c>
      <c r="AY158" s="253" t="s">
        <v>150</v>
      </c>
    </row>
    <row r="159" s="14" customFormat="1">
      <c r="A159" s="14"/>
      <c r="B159" s="243"/>
      <c r="C159" s="244"/>
      <c r="D159" s="234" t="s">
        <v>166</v>
      </c>
      <c r="E159" s="245" t="s">
        <v>1</v>
      </c>
      <c r="F159" s="246" t="s">
        <v>170</v>
      </c>
      <c r="G159" s="244"/>
      <c r="H159" s="247">
        <v>16.600000000000002</v>
      </c>
      <c r="I159" s="248"/>
      <c r="J159" s="244"/>
      <c r="K159" s="244"/>
      <c r="L159" s="249"/>
      <c r="M159" s="250"/>
      <c r="N159" s="251"/>
      <c r="O159" s="251"/>
      <c r="P159" s="251"/>
      <c r="Q159" s="251"/>
      <c r="R159" s="251"/>
      <c r="S159" s="251"/>
      <c r="T159" s="25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3" t="s">
        <v>166</v>
      </c>
      <c r="AU159" s="253" t="s">
        <v>83</v>
      </c>
      <c r="AV159" s="14" t="s">
        <v>83</v>
      </c>
      <c r="AW159" s="14" t="s">
        <v>30</v>
      </c>
      <c r="AX159" s="14" t="s">
        <v>73</v>
      </c>
      <c r="AY159" s="253" t="s">
        <v>150</v>
      </c>
    </row>
    <row r="160" s="15" customFormat="1">
      <c r="A160" s="15"/>
      <c r="B160" s="254"/>
      <c r="C160" s="255"/>
      <c r="D160" s="234" t="s">
        <v>166</v>
      </c>
      <c r="E160" s="256" t="s">
        <v>1</v>
      </c>
      <c r="F160" s="257" t="s">
        <v>171</v>
      </c>
      <c r="G160" s="255"/>
      <c r="H160" s="258">
        <v>44.9</v>
      </c>
      <c r="I160" s="259"/>
      <c r="J160" s="255"/>
      <c r="K160" s="255"/>
      <c r="L160" s="260"/>
      <c r="M160" s="261"/>
      <c r="N160" s="262"/>
      <c r="O160" s="262"/>
      <c r="P160" s="262"/>
      <c r="Q160" s="262"/>
      <c r="R160" s="262"/>
      <c r="S160" s="262"/>
      <c r="T160" s="263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64" t="s">
        <v>166</v>
      </c>
      <c r="AU160" s="264" t="s">
        <v>83</v>
      </c>
      <c r="AV160" s="15" t="s">
        <v>172</v>
      </c>
      <c r="AW160" s="15" t="s">
        <v>30</v>
      </c>
      <c r="AX160" s="15" t="s">
        <v>73</v>
      </c>
      <c r="AY160" s="264" t="s">
        <v>150</v>
      </c>
    </row>
    <row r="161" s="14" customFormat="1">
      <c r="A161" s="14"/>
      <c r="B161" s="243"/>
      <c r="C161" s="244"/>
      <c r="D161" s="234" t="s">
        <v>166</v>
      </c>
      <c r="E161" s="245" t="s">
        <v>1</v>
      </c>
      <c r="F161" s="246" t="s">
        <v>173</v>
      </c>
      <c r="G161" s="244"/>
      <c r="H161" s="247">
        <v>32</v>
      </c>
      <c r="I161" s="248"/>
      <c r="J161" s="244"/>
      <c r="K161" s="244"/>
      <c r="L161" s="249"/>
      <c r="M161" s="250"/>
      <c r="N161" s="251"/>
      <c r="O161" s="251"/>
      <c r="P161" s="251"/>
      <c r="Q161" s="251"/>
      <c r="R161" s="251"/>
      <c r="S161" s="251"/>
      <c r="T161" s="25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3" t="s">
        <v>166</v>
      </c>
      <c r="AU161" s="253" t="s">
        <v>83</v>
      </c>
      <c r="AV161" s="14" t="s">
        <v>83</v>
      </c>
      <c r="AW161" s="14" t="s">
        <v>30</v>
      </c>
      <c r="AX161" s="14" t="s">
        <v>73</v>
      </c>
      <c r="AY161" s="253" t="s">
        <v>150</v>
      </c>
    </row>
    <row r="162" s="16" customFormat="1">
      <c r="A162" s="16"/>
      <c r="B162" s="265"/>
      <c r="C162" s="266"/>
      <c r="D162" s="234" t="s">
        <v>166</v>
      </c>
      <c r="E162" s="267" t="s">
        <v>1</v>
      </c>
      <c r="F162" s="268" t="s">
        <v>174</v>
      </c>
      <c r="G162" s="266"/>
      <c r="H162" s="269">
        <v>76.9</v>
      </c>
      <c r="I162" s="270"/>
      <c r="J162" s="266"/>
      <c r="K162" s="266"/>
      <c r="L162" s="271"/>
      <c r="M162" s="272"/>
      <c r="N162" s="273"/>
      <c r="O162" s="273"/>
      <c r="P162" s="273"/>
      <c r="Q162" s="273"/>
      <c r="R162" s="273"/>
      <c r="S162" s="273"/>
      <c r="T162" s="274"/>
      <c r="U162" s="16"/>
      <c r="V162" s="16"/>
      <c r="W162" s="16"/>
      <c r="X162" s="16"/>
      <c r="Y162" s="16"/>
      <c r="Z162" s="16"/>
      <c r="AA162" s="16"/>
      <c r="AB162" s="16"/>
      <c r="AC162" s="16"/>
      <c r="AD162" s="16"/>
      <c r="AE162" s="16"/>
      <c r="AT162" s="275" t="s">
        <v>166</v>
      </c>
      <c r="AU162" s="275" t="s">
        <v>83</v>
      </c>
      <c r="AV162" s="16" t="s">
        <v>157</v>
      </c>
      <c r="AW162" s="16" t="s">
        <v>30</v>
      </c>
      <c r="AX162" s="16" t="s">
        <v>81</v>
      </c>
      <c r="AY162" s="275" t="s">
        <v>150</v>
      </c>
    </row>
    <row r="163" s="2" customFormat="1" ht="16.5" customHeight="1">
      <c r="A163" s="39"/>
      <c r="B163" s="40"/>
      <c r="C163" s="219" t="s">
        <v>197</v>
      </c>
      <c r="D163" s="219" t="s">
        <v>153</v>
      </c>
      <c r="E163" s="220" t="s">
        <v>198</v>
      </c>
      <c r="F163" s="221" t="s">
        <v>199</v>
      </c>
      <c r="G163" s="222" t="s">
        <v>200</v>
      </c>
      <c r="H163" s="223">
        <v>1</v>
      </c>
      <c r="I163" s="224"/>
      <c r="J163" s="225">
        <f>ROUND(I163*H163,2)</f>
        <v>0</v>
      </c>
      <c r="K163" s="221" t="s">
        <v>1</v>
      </c>
      <c r="L163" s="45"/>
      <c r="M163" s="226" t="s">
        <v>1</v>
      </c>
      <c r="N163" s="227" t="s">
        <v>38</v>
      </c>
      <c r="O163" s="92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157</v>
      </c>
      <c r="AT163" s="230" t="s">
        <v>153</v>
      </c>
      <c r="AU163" s="230" t="s">
        <v>83</v>
      </c>
      <c r="AY163" s="18" t="s">
        <v>150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81</v>
      </c>
      <c r="BK163" s="231">
        <f>ROUND(I163*H163,2)</f>
        <v>0</v>
      </c>
      <c r="BL163" s="18" t="s">
        <v>157</v>
      </c>
      <c r="BM163" s="230" t="s">
        <v>201</v>
      </c>
    </row>
    <row r="164" s="2" customFormat="1" ht="16.5" customHeight="1">
      <c r="A164" s="39"/>
      <c r="B164" s="40"/>
      <c r="C164" s="219" t="s">
        <v>202</v>
      </c>
      <c r="D164" s="219" t="s">
        <v>153</v>
      </c>
      <c r="E164" s="220" t="s">
        <v>203</v>
      </c>
      <c r="F164" s="221" t="s">
        <v>204</v>
      </c>
      <c r="G164" s="222" t="s">
        <v>200</v>
      </c>
      <c r="H164" s="223">
        <v>1</v>
      </c>
      <c r="I164" s="224"/>
      <c r="J164" s="225">
        <f>ROUND(I164*H164,2)</f>
        <v>0</v>
      </c>
      <c r="K164" s="221" t="s">
        <v>1</v>
      </c>
      <c r="L164" s="45"/>
      <c r="M164" s="226" t="s">
        <v>1</v>
      </c>
      <c r="N164" s="227" t="s">
        <v>38</v>
      </c>
      <c r="O164" s="92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0" t="s">
        <v>157</v>
      </c>
      <c r="AT164" s="230" t="s">
        <v>153</v>
      </c>
      <c r="AU164" s="230" t="s">
        <v>83</v>
      </c>
      <c r="AY164" s="18" t="s">
        <v>150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8" t="s">
        <v>81</v>
      </c>
      <c r="BK164" s="231">
        <f>ROUND(I164*H164,2)</f>
        <v>0</v>
      </c>
      <c r="BL164" s="18" t="s">
        <v>157</v>
      </c>
      <c r="BM164" s="230" t="s">
        <v>205</v>
      </c>
    </row>
    <row r="165" s="12" customFormat="1" ht="22.8" customHeight="1">
      <c r="A165" s="12"/>
      <c r="B165" s="203"/>
      <c r="C165" s="204"/>
      <c r="D165" s="205" t="s">
        <v>72</v>
      </c>
      <c r="E165" s="217" t="s">
        <v>206</v>
      </c>
      <c r="F165" s="217" t="s">
        <v>207</v>
      </c>
      <c r="G165" s="204"/>
      <c r="H165" s="204"/>
      <c r="I165" s="207"/>
      <c r="J165" s="218">
        <f>BK165</f>
        <v>0</v>
      </c>
      <c r="K165" s="204"/>
      <c r="L165" s="209"/>
      <c r="M165" s="210"/>
      <c r="N165" s="211"/>
      <c r="O165" s="211"/>
      <c r="P165" s="212">
        <f>SUM(P166:P170)</f>
        <v>0</v>
      </c>
      <c r="Q165" s="211"/>
      <c r="R165" s="212">
        <f>SUM(R166:R170)</f>
        <v>0</v>
      </c>
      <c r="S165" s="211"/>
      <c r="T165" s="213">
        <f>SUM(T166:T170)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4" t="s">
        <v>81</v>
      </c>
      <c r="AT165" s="215" t="s">
        <v>72</v>
      </c>
      <c r="AU165" s="215" t="s">
        <v>81</v>
      </c>
      <c r="AY165" s="214" t="s">
        <v>150</v>
      </c>
      <c r="BK165" s="216">
        <f>SUM(BK166:BK170)</f>
        <v>0</v>
      </c>
    </row>
    <row r="166" s="2" customFormat="1" ht="24.15" customHeight="1">
      <c r="A166" s="39"/>
      <c r="B166" s="40"/>
      <c r="C166" s="219" t="s">
        <v>187</v>
      </c>
      <c r="D166" s="219" t="s">
        <v>153</v>
      </c>
      <c r="E166" s="220" t="s">
        <v>208</v>
      </c>
      <c r="F166" s="221" t="s">
        <v>209</v>
      </c>
      <c r="G166" s="222" t="s">
        <v>210</v>
      </c>
      <c r="H166" s="223">
        <v>0.842</v>
      </c>
      <c r="I166" s="224"/>
      <c r="J166" s="225">
        <f>ROUND(I166*H166,2)</f>
        <v>0</v>
      </c>
      <c r="K166" s="221" t="s">
        <v>177</v>
      </c>
      <c r="L166" s="45"/>
      <c r="M166" s="226" t="s">
        <v>1</v>
      </c>
      <c r="N166" s="227" t="s">
        <v>38</v>
      </c>
      <c r="O166" s="92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157</v>
      </c>
      <c r="AT166" s="230" t="s">
        <v>153</v>
      </c>
      <c r="AU166" s="230" t="s">
        <v>83</v>
      </c>
      <c r="AY166" s="18" t="s">
        <v>150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8" t="s">
        <v>81</v>
      </c>
      <c r="BK166" s="231">
        <f>ROUND(I166*H166,2)</f>
        <v>0</v>
      </c>
      <c r="BL166" s="18" t="s">
        <v>157</v>
      </c>
      <c r="BM166" s="230" t="s">
        <v>211</v>
      </c>
    </row>
    <row r="167" s="2" customFormat="1" ht="24.15" customHeight="1">
      <c r="A167" s="39"/>
      <c r="B167" s="40"/>
      <c r="C167" s="219" t="s">
        <v>212</v>
      </c>
      <c r="D167" s="219" t="s">
        <v>153</v>
      </c>
      <c r="E167" s="220" t="s">
        <v>213</v>
      </c>
      <c r="F167" s="221" t="s">
        <v>214</v>
      </c>
      <c r="G167" s="222" t="s">
        <v>210</v>
      </c>
      <c r="H167" s="223">
        <v>0.842</v>
      </c>
      <c r="I167" s="224"/>
      <c r="J167" s="225">
        <f>ROUND(I167*H167,2)</f>
        <v>0</v>
      </c>
      <c r="K167" s="221" t="s">
        <v>177</v>
      </c>
      <c r="L167" s="45"/>
      <c r="M167" s="226" t="s">
        <v>1</v>
      </c>
      <c r="N167" s="227" t="s">
        <v>38</v>
      </c>
      <c r="O167" s="92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0" t="s">
        <v>157</v>
      </c>
      <c r="AT167" s="230" t="s">
        <v>153</v>
      </c>
      <c r="AU167" s="230" t="s">
        <v>83</v>
      </c>
      <c r="AY167" s="18" t="s">
        <v>150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8" t="s">
        <v>81</v>
      </c>
      <c r="BK167" s="231">
        <f>ROUND(I167*H167,2)</f>
        <v>0</v>
      </c>
      <c r="BL167" s="18" t="s">
        <v>157</v>
      </c>
      <c r="BM167" s="230" t="s">
        <v>215</v>
      </c>
    </row>
    <row r="168" s="2" customFormat="1" ht="24.15" customHeight="1">
      <c r="A168" s="39"/>
      <c r="B168" s="40"/>
      <c r="C168" s="219" t="s">
        <v>216</v>
      </c>
      <c r="D168" s="219" t="s">
        <v>153</v>
      </c>
      <c r="E168" s="220" t="s">
        <v>217</v>
      </c>
      <c r="F168" s="221" t="s">
        <v>218</v>
      </c>
      <c r="G168" s="222" t="s">
        <v>210</v>
      </c>
      <c r="H168" s="223">
        <v>15.998</v>
      </c>
      <c r="I168" s="224"/>
      <c r="J168" s="225">
        <f>ROUND(I168*H168,2)</f>
        <v>0</v>
      </c>
      <c r="K168" s="221" t="s">
        <v>177</v>
      </c>
      <c r="L168" s="45"/>
      <c r="M168" s="226" t="s">
        <v>1</v>
      </c>
      <c r="N168" s="227" t="s">
        <v>38</v>
      </c>
      <c r="O168" s="92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157</v>
      </c>
      <c r="AT168" s="230" t="s">
        <v>153</v>
      </c>
      <c r="AU168" s="230" t="s">
        <v>83</v>
      </c>
      <c r="AY168" s="18" t="s">
        <v>150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8" t="s">
        <v>81</v>
      </c>
      <c r="BK168" s="231">
        <f>ROUND(I168*H168,2)</f>
        <v>0</v>
      </c>
      <c r="BL168" s="18" t="s">
        <v>157</v>
      </c>
      <c r="BM168" s="230" t="s">
        <v>219</v>
      </c>
    </row>
    <row r="169" s="14" customFormat="1">
      <c r="A169" s="14"/>
      <c r="B169" s="243"/>
      <c r="C169" s="244"/>
      <c r="D169" s="234" t="s">
        <v>166</v>
      </c>
      <c r="E169" s="244"/>
      <c r="F169" s="246" t="s">
        <v>220</v>
      </c>
      <c r="G169" s="244"/>
      <c r="H169" s="247">
        <v>15.998</v>
      </c>
      <c r="I169" s="248"/>
      <c r="J169" s="244"/>
      <c r="K169" s="244"/>
      <c r="L169" s="249"/>
      <c r="M169" s="250"/>
      <c r="N169" s="251"/>
      <c r="O169" s="251"/>
      <c r="P169" s="251"/>
      <c r="Q169" s="251"/>
      <c r="R169" s="251"/>
      <c r="S169" s="251"/>
      <c r="T169" s="252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3" t="s">
        <v>166</v>
      </c>
      <c r="AU169" s="253" t="s">
        <v>83</v>
      </c>
      <c r="AV169" s="14" t="s">
        <v>83</v>
      </c>
      <c r="AW169" s="14" t="s">
        <v>4</v>
      </c>
      <c r="AX169" s="14" t="s">
        <v>81</v>
      </c>
      <c r="AY169" s="253" t="s">
        <v>150</v>
      </c>
    </row>
    <row r="170" s="2" customFormat="1" ht="33" customHeight="1">
      <c r="A170" s="39"/>
      <c r="B170" s="40"/>
      <c r="C170" s="219" t="s">
        <v>8</v>
      </c>
      <c r="D170" s="219" t="s">
        <v>153</v>
      </c>
      <c r="E170" s="220" t="s">
        <v>221</v>
      </c>
      <c r="F170" s="221" t="s">
        <v>222</v>
      </c>
      <c r="G170" s="222" t="s">
        <v>210</v>
      </c>
      <c r="H170" s="223">
        <v>0.842</v>
      </c>
      <c r="I170" s="224"/>
      <c r="J170" s="225">
        <f>ROUND(I170*H170,2)</f>
        <v>0</v>
      </c>
      <c r="K170" s="221" t="s">
        <v>177</v>
      </c>
      <c r="L170" s="45"/>
      <c r="M170" s="226" t="s">
        <v>1</v>
      </c>
      <c r="N170" s="227" t="s">
        <v>38</v>
      </c>
      <c r="O170" s="92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0" t="s">
        <v>157</v>
      </c>
      <c r="AT170" s="230" t="s">
        <v>153</v>
      </c>
      <c r="AU170" s="230" t="s">
        <v>83</v>
      </c>
      <c r="AY170" s="18" t="s">
        <v>150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8" t="s">
        <v>81</v>
      </c>
      <c r="BK170" s="231">
        <f>ROUND(I170*H170,2)</f>
        <v>0</v>
      </c>
      <c r="BL170" s="18" t="s">
        <v>157</v>
      </c>
      <c r="BM170" s="230" t="s">
        <v>223</v>
      </c>
    </row>
    <row r="171" s="12" customFormat="1" ht="22.8" customHeight="1">
      <c r="A171" s="12"/>
      <c r="B171" s="203"/>
      <c r="C171" s="204"/>
      <c r="D171" s="205" t="s">
        <v>72</v>
      </c>
      <c r="E171" s="217" t="s">
        <v>224</v>
      </c>
      <c r="F171" s="217" t="s">
        <v>225</v>
      </c>
      <c r="G171" s="204"/>
      <c r="H171" s="204"/>
      <c r="I171" s="207"/>
      <c r="J171" s="218">
        <f>BK171</f>
        <v>0</v>
      </c>
      <c r="K171" s="204"/>
      <c r="L171" s="209"/>
      <c r="M171" s="210"/>
      <c r="N171" s="211"/>
      <c r="O171" s="211"/>
      <c r="P171" s="212">
        <f>P172</f>
        <v>0</v>
      </c>
      <c r="Q171" s="211"/>
      <c r="R171" s="212">
        <f>R172</f>
        <v>0</v>
      </c>
      <c r="S171" s="211"/>
      <c r="T171" s="213">
        <f>T172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4" t="s">
        <v>81</v>
      </c>
      <c r="AT171" s="215" t="s">
        <v>72</v>
      </c>
      <c r="AU171" s="215" t="s">
        <v>81</v>
      </c>
      <c r="AY171" s="214" t="s">
        <v>150</v>
      </c>
      <c r="BK171" s="216">
        <f>BK172</f>
        <v>0</v>
      </c>
    </row>
    <row r="172" s="2" customFormat="1" ht="16.5" customHeight="1">
      <c r="A172" s="39"/>
      <c r="B172" s="40"/>
      <c r="C172" s="219" t="s">
        <v>226</v>
      </c>
      <c r="D172" s="219" t="s">
        <v>153</v>
      </c>
      <c r="E172" s="220" t="s">
        <v>227</v>
      </c>
      <c r="F172" s="221" t="s">
        <v>228</v>
      </c>
      <c r="G172" s="222" t="s">
        <v>210</v>
      </c>
      <c r="H172" s="223">
        <v>1.3899999999999998</v>
      </c>
      <c r="I172" s="224"/>
      <c r="J172" s="225">
        <f>ROUND(I172*H172,2)</f>
        <v>0</v>
      </c>
      <c r="K172" s="221" t="s">
        <v>177</v>
      </c>
      <c r="L172" s="45"/>
      <c r="M172" s="226" t="s">
        <v>1</v>
      </c>
      <c r="N172" s="227" t="s">
        <v>38</v>
      </c>
      <c r="O172" s="92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0" t="s">
        <v>157</v>
      </c>
      <c r="AT172" s="230" t="s">
        <v>153</v>
      </c>
      <c r="AU172" s="230" t="s">
        <v>83</v>
      </c>
      <c r="AY172" s="18" t="s">
        <v>150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8" t="s">
        <v>81</v>
      </c>
      <c r="BK172" s="231">
        <f>ROUND(I172*H172,2)</f>
        <v>0</v>
      </c>
      <c r="BL172" s="18" t="s">
        <v>157</v>
      </c>
      <c r="BM172" s="230" t="s">
        <v>229</v>
      </c>
    </row>
    <row r="173" s="12" customFormat="1" ht="25.92" customHeight="1">
      <c r="A173" s="12"/>
      <c r="B173" s="203"/>
      <c r="C173" s="204"/>
      <c r="D173" s="205" t="s">
        <v>72</v>
      </c>
      <c r="E173" s="206" t="s">
        <v>230</v>
      </c>
      <c r="F173" s="206" t="s">
        <v>231</v>
      </c>
      <c r="G173" s="204"/>
      <c r="H173" s="204"/>
      <c r="I173" s="207"/>
      <c r="J173" s="208">
        <f>BK173</f>
        <v>0</v>
      </c>
      <c r="K173" s="204"/>
      <c r="L173" s="209"/>
      <c r="M173" s="210"/>
      <c r="N173" s="211"/>
      <c r="O173" s="211"/>
      <c r="P173" s="212">
        <f>P174+P178+P203+P220+P237+P239</f>
        <v>0</v>
      </c>
      <c r="Q173" s="211"/>
      <c r="R173" s="212">
        <f>R174+R178+R203+R220+R237+R239</f>
        <v>0.6753022</v>
      </c>
      <c r="S173" s="211"/>
      <c r="T173" s="213">
        <f>T174+T178+T203+T220+T237+T239</f>
        <v>0.072000000000000008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14" t="s">
        <v>83</v>
      </c>
      <c r="AT173" s="215" t="s">
        <v>72</v>
      </c>
      <c r="AU173" s="215" t="s">
        <v>73</v>
      </c>
      <c r="AY173" s="214" t="s">
        <v>150</v>
      </c>
      <c r="BK173" s="216">
        <f>BK174+BK178+BK203+BK220+BK237+BK239</f>
        <v>0</v>
      </c>
    </row>
    <row r="174" s="12" customFormat="1" ht="22.8" customHeight="1">
      <c r="A174" s="12"/>
      <c r="B174" s="203"/>
      <c r="C174" s="204"/>
      <c r="D174" s="205" t="s">
        <v>72</v>
      </c>
      <c r="E174" s="217" t="s">
        <v>232</v>
      </c>
      <c r="F174" s="217" t="s">
        <v>233</v>
      </c>
      <c r="G174" s="204"/>
      <c r="H174" s="204"/>
      <c r="I174" s="207"/>
      <c r="J174" s="218">
        <f>BK174</f>
        <v>0</v>
      </c>
      <c r="K174" s="204"/>
      <c r="L174" s="209"/>
      <c r="M174" s="210"/>
      <c r="N174" s="211"/>
      <c r="O174" s="211"/>
      <c r="P174" s="212">
        <f>SUM(P175:P177)</f>
        <v>0</v>
      </c>
      <c r="Q174" s="211"/>
      <c r="R174" s="212">
        <f>SUM(R175:R177)</f>
        <v>0</v>
      </c>
      <c r="S174" s="211"/>
      <c r="T174" s="213">
        <f>SUM(T175:T177)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14" t="s">
        <v>83</v>
      </c>
      <c r="AT174" s="215" t="s">
        <v>72</v>
      </c>
      <c r="AU174" s="215" t="s">
        <v>81</v>
      </c>
      <c r="AY174" s="214" t="s">
        <v>150</v>
      </c>
      <c r="BK174" s="216">
        <f>SUM(BK175:BK177)</f>
        <v>0</v>
      </c>
    </row>
    <row r="175" s="2" customFormat="1" ht="24.15" customHeight="1">
      <c r="A175" s="39"/>
      <c r="B175" s="40"/>
      <c r="C175" s="219" t="s">
        <v>234</v>
      </c>
      <c r="D175" s="219" t="s">
        <v>153</v>
      </c>
      <c r="E175" s="220" t="s">
        <v>235</v>
      </c>
      <c r="F175" s="221" t="s">
        <v>236</v>
      </c>
      <c r="G175" s="222" t="s">
        <v>237</v>
      </c>
      <c r="H175" s="276"/>
      <c r="I175" s="224"/>
      <c r="J175" s="225">
        <f>ROUND(I175*H175,2)</f>
        <v>0</v>
      </c>
      <c r="K175" s="221" t="s">
        <v>177</v>
      </c>
      <c r="L175" s="45"/>
      <c r="M175" s="226" t="s">
        <v>1</v>
      </c>
      <c r="N175" s="227" t="s">
        <v>38</v>
      </c>
      <c r="O175" s="92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0" t="s">
        <v>238</v>
      </c>
      <c r="AT175" s="230" t="s">
        <v>153</v>
      </c>
      <c r="AU175" s="230" t="s">
        <v>83</v>
      </c>
      <c r="AY175" s="18" t="s">
        <v>150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8" t="s">
        <v>81</v>
      </c>
      <c r="BK175" s="231">
        <f>ROUND(I175*H175,2)</f>
        <v>0</v>
      </c>
      <c r="BL175" s="18" t="s">
        <v>238</v>
      </c>
      <c r="BM175" s="230" t="s">
        <v>239</v>
      </c>
    </row>
    <row r="176" s="2" customFormat="1" ht="37.8" customHeight="1">
      <c r="A176" s="39"/>
      <c r="B176" s="40"/>
      <c r="C176" s="219" t="s">
        <v>240</v>
      </c>
      <c r="D176" s="219" t="s">
        <v>153</v>
      </c>
      <c r="E176" s="220" t="s">
        <v>241</v>
      </c>
      <c r="F176" s="221" t="s">
        <v>242</v>
      </c>
      <c r="G176" s="222" t="s">
        <v>163</v>
      </c>
      <c r="H176" s="223">
        <v>6.84</v>
      </c>
      <c r="I176" s="224"/>
      <c r="J176" s="225">
        <f>ROUND(I176*H176,2)</f>
        <v>0</v>
      </c>
      <c r="K176" s="221" t="s">
        <v>1</v>
      </c>
      <c r="L176" s="45"/>
      <c r="M176" s="226" t="s">
        <v>1</v>
      </c>
      <c r="N176" s="227" t="s">
        <v>38</v>
      </c>
      <c r="O176" s="92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0" t="s">
        <v>238</v>
      </c>
      <c r="AT176" s="230" t="s">
        <v>153</v>
      </c>
      <c r="AU176" s="230" t="s">
        <v>83</v>
      </c>
      <c r="AY176" s="18" t="s">
        <v>150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8" t="s">
        <v>81</v>
      </c>
      <c r="BK176" s="231">
        <f>ROUND(I176*H176,2)</f>
        <v>0</v>
      </c>
      <c r="BL176" s="18" t="s">
        <v>238</v>
      </c>
      <c r="BM176" s="230" t="s">
        <v>243</v>
      </c>
    </row>
    <row r="177" s="14" customFormat="1">
      <c r="A177" s="14"/>
      <c r="B177" s="243"/>
      <c r="C177" s="244"/>
      <c r="D177" s="234" t="s">
        <v>166</v>
      </c>
      <c r="E177" s="245" t="s">
        <v>1</v>
      </c>
      <c r="F177" s="246" t="s">
        <v>244</v>
      </c>
      <c r="G177" s="244"/>
      <c r="H177" s="247">
        <v>6.84</v>
      </c>
      <c r="I177" s="248"/>
      <c r="J177" s="244"/>
      <c r="K177" s="244"/>
      <c r="L177" s="249"/>
      <c r="M177" s="250"/>
      <c r="N177" s="251"/>
      <c r="O177" s="251"/>
      <c r="P177" s="251"/>
      <c r="Q177" s="251"/>
      <c r="R177" s="251"/>
      <c r="S177" s="251"/>
      <c r="T177" s="252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3" t="s">
        <v>166</v>
      </c>
      <c r="AU177" s="253" t="s">
        <v>83</v>
      </c>
      <c r="AV177" s="14" t="s">
        <v>83</v>
      </c>
      <c r="AW177" s="14" t="s">
        <v>30</v>
      </c>
      <c r="AX177" s="14" t="s">
        <v>81</v>
      </c>
      <c r="AY177" s="253" t="s">
        <v>150</v>
      </c>
    </row>
    <row r="178" s="12" customFormat="1" ht="22.8" customHeight="1">
      <c r="A178" s="12"/>
      <c r="B178" s="203"/>
      <c r="C178" s="204"/>
      <c r="D178" s="205" t="s">
        <v>72</v>
      </c>
      <c r="E178" s="217" t="s">
        <v>245</v>
      </c>
      <c r="F178" s="217" t="s">
        <v>246</v>
      </c>
      <c r="G178" s="204"/>
      <c r="H178" s="204"/>
      <c r="I178" s="207"/>
      <c r="J178" s="218">
        <f>BK178</f>
        <v>0</v>
      </c>
      <c r="K178" s="204"/>
      <c r="L178" s="209"/>
      <c r="M178" s="210"/>
      <c r="N178" s="211"/>
      <c r="O178" s="211"/>
      <c r="P178" s="212">
        <f>SUM(P179:P202)</f>
        <v>0</v>
      </c>
      <c r="Q178" s="211"/>
      <c r="R178" s="212">
        <f>SUM(R179:R202)</f>
        <v>0</v>
      </c>
      <c r="S178" s="211"/>
      <c r="T178" s="213">
        <f>SUM(T179:T202)</f>
        <v>0.072000000000000008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4" t="s">
        <v>83</v>
      </c>
      <c r="AT178" s="215" t="s">
        <v>72</v>
      </c>
      <c r="AU178" s="215" t="s">
        <v>81</v>
      </c>
      <c r="AY178" s="214" t="s">
        <v>150</v>
      </c>
      <c r="BK178" s="216">
        <f>SUM(BK179:BK202)</f>
        <v>0</v>
      </c>
    </row>
    <row r="179" s="2" customFormat="1" ht="24.15" customHeight="1">
      <c r="A179" s="39"/>
      <c r="B179" s="40"/>
      <c r="C179" s="219" t="s">
        <v>238</v>
      </c>
      <c r="D179" s="219" t="s">
        <v>153</v>
      </c>
      <c r="E179" s="220" t="s">
        <v>247</v>
      </c>
      <c r="F179" s="221" t="s">
        <v>248</v>
      </c>
      <c r="G179" s="222" t="s">
        <v>200</v>
      </c>
      <c r="H179" s="223">
        <v>3</v>
      </c>
      <c r="I179" s="224"/>
      <c r="J179" s="225">
        <f>ROUND(I179*H179,2)</f>
        <v>0</v>
      </c>
      <c r="K179" s="221" t="s">
        <v>177</v>
      </c>
      <c r="L179" s="45"/>
      <c r="M179" s="226" t="s">
        <v>1</v>
      </c>
      <c r="N179" s="227" t="s">
        <v>38</v>
      </c>
      <c r="O179" s="92"/>
      <c r="P179" s="228">
        <f>O179*H179</f>
        <v>0</v>
      </c>
      <c r="Q179" s="228">
        <v>0</v>
      </c>
      <c r="R179" s="228">
        <f>Q179*H179</f>
        <v>0</v>
      </c>
      <c r="S179" s="228">
        <v>0.024</v>
      </c>
      <c r="T179" s="229">
        <f>S179*H179</f>
        <v>0.072000000000000008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0" t="s">
        <v>238</v>
      </c>
      <c r="AT179" s="230" t="s">
        <v>153</v>
      </c>
      <c r="AU179" s="230" t="s">
        <v>83</v>
      </c>
      <c r="AY179" s="18" t="s">
        <v>150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8" t="s">
        <v>81</v>
      </c>
      <c r="BK179" s="231">
        <f>ROUND(I179*H179,2)</f>
        <v>0</v>
      </c>
      <c r="BL179" s="18" t="s">
        <v>238</v>
      </c>
      <c r="BM179" s="230" t="s">
        <v>249</v>
      </c>
    </row>
    <row r="180" s="14" customFormat="1">
      <c r="A180" s="14"/>
      <c r="B180" s="243"/>
      <c r="C180" s="244"/>
      <c r="D180" s="234" t="s">
        <v>166</v>
      </c>
      <c r="E180" s="245" t="s">
        <v>1</v>
      </c>
      <c r="F180" s="246" t="s">
        <v>250</v>
      </c>
      <c r="G180" s="244"/>
      <c r="H180" s="247">
        <v>1</v>
      </c>
      <c r="I180" s="248"/>
      <c r="J180" s="244"/>
      <c r="K180" s="244"/>
      <c r="L180" s="249"/>
      <c r="M180" s="250"/>
      <c r="N180" s="251"/>
      <c r="O180" s="251"/>
      <c r="P180" s="251"/>
      <c r="Q180" s="251"/>
      <c r="R180" s="251"/>
      <c r="S180" s="251"/>
      <c r="T180" s="252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3" t="s">
        <v>166</v>
      </c>
      <c r="AU180" s="253" t="s">
        <v>83</v>
      </c>
      <c r="AV180" s="14" t="s">
        <v>83</v>
      </c>
      <c r="AW180" s="14" t="s">
        <v>30</v>
      </c>
      <c r="AX180" s="14" t="s">
        <v>73</v>
      </c>
      <c r="AY180" s="253" t="s">
        <v>150</v>
      </c>
    </row>
    <row r="181" s="14" customFormat="1">
      <c r="A181" s="14"/>
      <c r="B181" s="243"/>
      <c r="C181" s="244"/>
      <c r="D181" s="234" t="s">
        <v>166</v>
      </c>
      <c r="E181" s="245" t="s">
        <v>1</v>
      </c>
      <c r="F181" s="246" t="s">
        <v>251</v>
      </c>
      <c r="G181" s="244"/>
      <c r="H181" s="247">
        <v>2</v>
      </c>
      <c r="I181" s="248"/>
      <c r="J181" s="244"/>
      <c r="K181" s="244"/>
      <c r="L181" s="249"/>
      <c r="M181" s="250"/>
      <c r="N181" s="251"/>
      <c r="O181" s="251"/>
      <c r="P181" s="251"/>
      <c r="Q181" s="251"/>
      <c r="R181" s="251"/>
      <c r="S181" s="251"/>
      <c r="T181" s="252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3" t="s">
        <v>166</v>
      </c>
      <c r="AU181" s="253" t="s">
        <v>83</v>
      </c>
      <c r="AV181" s="14" t="s">
        <v>83</v>
      </c>
      <c r="AW181" s="14" t="s">
        <v>30</v>
      </c>
      <c r="AX181" s="14" t="s">
        <v>73</v>
      </c>
      <c r="AY181" s="253" t="s">
        <v>150</v>
      </c>
    </row>
    <row r="182" s="16" customFormat="1">
      <c r="A182" s="16"/>
      <c r="B182" s="265"/>
      <c r="C182" s="266"/>
      <c r="D182" s="234" t="s">
        <v>166</v>
      </c>
      <c r="E182" s="267" t="s">
        <v>1</v>
      </c>
      <c r="F182" s="268" t="s">
        <v>174</v>
      </c>
      <c r="G182" s="266"/>
      <c r="H182" s="269">
        <v>3</v>
      </c>
      <c r="I182" s="270"/>
      <c r="J182" s="266"/>
      <c r="K182" s="266"/>
      <c r="L182" s="271"/>
      <c r="M182" s="272"/>
      <c r="N182" s="273"/>
      <c r="O182" s="273"/>
      <c r="P182" s="273"/>
      <c r="Q182" s="273"/>
      <c r="R182" s="273"/>
      <c r="S182" s="273"/>
      <c r="T182" s="274"/>
      <c r="U182" s="16"/>
      <c r="V182" s="16"/>
      <c r="W182" s="16"/>
      <c r="X182" s="16"/>
      <c r="Y182" s="16"/>
      <c r="Z182" s="16"/>
      <c r="AA182" s="16"/>
      <c r="AB182" s="16"/>
      <c r="AC182" s="16"/>
      <c r="AD182" s="16"/>
      <c r="AE182" s="16"/>
      <c r="AT182" s="275" t="s">
        <v>166</v>
      </c>
      <c r="AU182" s="275" t="s">
        <v>83</v>
      </c>
      <c r="AV182" s="16" t="s">
        <v>157</v>
      </c>
      <c r="AW182" s="16" t="s">
        <v>30</v>
      </c>
      <c r="AX182" s="16" t="s">
        <v>81</v>
      </c>
      <c r="AY182" s="275" t="s">
        <v>150</v>
      </c>
    </row>
    <row r="183" s="2" customFormat="1" ht="24.15" customHeight="1">
      <c r="A183" s="39"/>
      <c r="B183" s="40"/>
      <c r="C183" s="219" t="s">
        <v>252</v>
      </c>
      <c r="D183" s="219" t="s">
        <v>153</v>
      </c>
      <c r="E183" s="220" t="s">
        <v>253</v>
      </c>
      <c r="F183" s="221" t="s">
        <v>254</v>
      </c>
      <c r="G183" s="222" t="s">
        <v>237</v>
      </c>
      <c r="H183" s="276"/>
      <c r="I183" s="224"/>
      <c r="J183" s="225">
        <f>ROUND(I183*H183,2)</f>
        <v>0</v>
      </c>
      <c r="K183" s="221" t="s">
        <v>177</v>
      </c>
      <c r="L183" s="45"/>
      <c r="M183" s="226" t="s">
        <v>1</v>
      </c>
      <c r="N183" s="227" t="s">
        <v>38</v>
      </c>
      <c r="O183" s="92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0" t="s">
        <v>238</v>
      </c>
      <c r="AT183" s="230" t="s">
        <v>153</v>
      </c>
      <c r="AU183" s="230" t="s">
        <v>83</v>
      </c>
      <c r="AY183" s="18" t="s">
        <v>150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8" t="s">
        <v>81</v>
      </c>
      <c r="BK183" s="231">
        <f>ROUND(I183*H183,2)</f>
        <v>0</v>
      </c>
      <c r="BL183" s="18" t="s">
        <v>238</v>
      </c>
      <c r="BM183" s="230" t="s">
        <v>255</v>
      </c>
    </row>
    <row r="184" s="2" customFormat="1" ht="44.25" customHeight="1">
      <c r="A184" s="39"/>
      <c r="B184" s="40"/>
      <c r="C184" s="219" t="s">
        <v>256</v>
      </c>
      <c r="D184" s="219" t="s">
        <v>153</v>
      </c>
      <c r="E184" s="220" t="s">
        <v>257</v>
      </c>
      <c r="F184" s="221" t="s">
        <v>258</v>
      </c>
      <c r="G184" s="222" t="s">
        <v>200</v>
      </c>
      <c r="H184" s="223">
        <v>2</v>
      </c>
      <c r="I184" s="224"/>
      <c r="J184" s="225">
        <f>ROUND(I184*H184,2)</f>
        <v>0</v>
      </c>
      <c r="K184" s="221" t="s">
        <v>1</v>
      </c>
      <c r="L184" s="45"/>
      <c r="M184" s="226" t="s">
        <v>1</v>
      </c>
      <c r="N184" s="227" t="s">
        <v>38</v>
      </c>
      <c r="O184" s="92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0" t="s">
        <v>238</v>
      </c>
      <c r="AT184" s="230" t="s">
        <v>153</v>
      </c>
      <c r="AU184" s="230" t="s">
        <v>83</v>
      </c>
      <c r="AY184" s="18" t="s">
        <v>150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8" t="s">
        <v>81</v>
      </c>
      <c r="BK184" s="231">
        <f>ROUND(I184*H184,2)</f>
        <v>0</v>
      </c>
      <c r="BL184" s="18" t="s">
        <v>238</v>
      </c>
      <c r="BM184" s="230" t="s">
        <v>259</v>
      </c>
    </row>
    <row r="185" s="2" customFormat="1">
      <c r="A185" s="39"/>
      <c r="B185" s="40"/>
      <c r="C185" s="41"/>
      <c r="D185" s="234" t="s">
        <v>260</v>
      </c>
      <c r="E185" s="41"/>
      <c r="F185" s="277" t="s">
        <v>261</v>
      </c>
      <c r="G185" s="41"/>
      <c r="H185" s="41"/>
      <c r="I185" s="278"/>
      <c r="J185" s="41"/>
      <c r="K185" s="41"/>
      <c r="L185" s="45"/>
      <c r="M185" s="279"/>
      <c r="N185" s="280"/>
      <c r="O185" s="92"/>
      <c r="P185" s="92"/>
      <c r="Q185" s="92"/>
      <c r="R185" s="92"/>
      <c r="S185" s="92"/>
      <c r="T185" s="93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260</v>
      </c>
      <c r="AU185" s="18" t="s">
        <v>83</v>
      </c>
    </row>
    <row r="186" s="14" customFormat="1">
      <c r="A186" s="14"/>
      <c r="B186" s="243"/>
      <c r="C186" s="244"/>
      <c r="D186" s="234" t="s">
        <v>166</v>
      </c>
      <c r="E186" s="245" t="s">
        <v>1</v>
      </c>
      <c r="F186" s="246" t="s">
        <v>262</v>
      </c>
      <c r="G186" s="244"/>
      <c r="H186" s="247">
        <v>1</v>
      </c>
      <c r="I186" s="248"/>
      <c r="J186" s="244"/>
      <c r="K186" s="244"/>
      <c r="L186" s="249"/>
      <c r="M186" s="250"/>
      <c r="N186" s="251"/>
      <c r="O186" s="251"/>
      <c r="P186" s="251"/>
      <c r="Q186" s="251"/>
      <c r="R186" s="251"/>
      <c r="S186" s="251"/>
      <c r="T186" s="252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3" t="s">
        <v>166</v>
      </c>
      <c r="AU186" s="253" t="s">
        <v>83</v>
      </c>
      <c r="AV186" s="14" t="s">
        <v>83</v>
      </c>
      <c r="AW186" s="14" t="s">
        <v>30</v>
      </c>
      <c r="AX186" s="14" t="s">
        <v>73</v>
      </c>
      <c r="AY186" s="253" t="s">
        <v>150</v>
      </c>
    </row>
    <row r="187" s="14" customFormat="1">
      <c r="A187" s="14"/>
      <c r="B187" s="243"/>
      <c r="C187" s="244"/>
      <c r="D187" s="234" t="s">
        <v>166</v>
      </c>
      <c r="E187" s="245" t="s">
        <v>1</v>
      </c>
      <c r="F187" s="246" t="s">
        <v>263</v>
      </c>
      <c r="G187" s="244"/>
      <c r="H187" s="247">
        <v>1</v>
      </c>
      <c r="I187" s="248"/>
      <c r="J187" s="244"/>
      <c r="K187" s="244"/>
      <c r="L187" s="249"/>
      <c r="M187" s="250"/>
      <c r="N187" s="251"/>
      <c r="O187" s="251"/>
      <c r="P187" s="251"/>
      <c r="Q187" s="251"/>
      <c r="R187" s="251"/>
      <c r="S187" s="251"/>
      <c r="T187" s="252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3" t="s">
        <v>166</v>
      </c>
      <c r="AU187" s="253" t="s">
        <v>83</v>
      </c>
      <c r="AV187" s="14" t="s">
        <v>83</v>
      </c>
      <c r="AW187" s="14" t="s">
        <v>30</v>
      </c>
      <c r="AX187" s="14" t="s">
        <v>73</v>
      </c>
      <c r="AY187" s="253" t="s">
        <v>150</v>
      </c>
    </row>
    <row r="188" s="16" customFormat="1">
      <c r="A188" s="16"/>
      <c r="B188" s="265"/>
      <c r="C188" s="266"/>
      <c r="D188" s="234" t="s">
        <v>166</v>
      </c>
      <c r="E188" s="267" t="s">
        <v>1</v>
      </c>
      <c r="F188" s="268" t="s">
        <v>174</v>
      </c>
      <c r="G188" s="266"/>
      <c r="H188" s="269">
        <v>2</v>
      </c>
      <c r="I188" s="270"/>
      <c r="J188" s="266"/>
      <c r="K188" s="266"/>
      <c r="L188" s="271"/>
      <c r="M188" s="272"/>
      <c r="N188" s="273"/>
      <c r="O188" s="273"/>
      <c r="P188" s="273"/>
      <c r="Q188" s="273"/>
      <c r="R188" s="273"/>
      <c r="S188" s="273"/>
      <c r="T188" s="274"/>
      <c r="U188" s="16"/>
      <c r="V188" s="16"/>
      <c r="W188" s="16"/>
      <c r="X188" s="16"/>
      <c r="Y188" s="16"/>
      <c r="Z188" s="16"/>
      <c r="AA188" s="16"/>
      <c r="AB188" s="16"/>
      <c r="AC188" s="16"/>
      <c r="AD188" s="16"/>
      <c r="AE188" s="16"/>
      <c r="AT188" s="275" t="s">
        <v>166</v>
      </c>
      <c r="AU188" s="275" t="s">
        <v>83</v>
      </c>
      <c r="AV188" s="16" t="s">
        <v>157</v>
      </c>
      <c r="AW188" s="16" t="s">
        <v>30</v>
      </c>
      <c r="AX188" s="16" t="s">
        <v>81</v>
      </c>
      <c r="AY188" s="275" t="s">
        <v>150</v>
      </c>
    </row>
    <row r="189" s="2" customFormat="1" ht="21.75" customHeight="1">
      <c r="A189" s="39"/>
      <c r="B189" s="40"/>
      <c r="C189" s="219" t="s">
        <v>264</v>
      </c>
      <c r="D189" s="219" t="s">
        <v>153</v>
      </c>
      <c r="E189" s="220" t="s">
        <v>265</v>
      </c>
      <c r="F189" s="221" t="s">
        <v>266</v>
      </c>
      <c r="G189" s="222" t="s">
        <v>200</v>
      </c>
      <c r="H189" s="223">
        <v>2</v>
      </c>
      <c r="I189" s="224"/>
      <c r="J189" s="225">
        <f>ROUND(I189*H189,2)</f>
        <v>0</v>
      </c>
      <c r="K189" s="221" t="s">
        <v>1</v>
      </c>
      <c r="L189" s="45"/>
      <c r="M189" s="226" t="s">
        <v>1</v>
      </c>
      <c r="N189" s="227" t="s">
        <v>38</v>
      </c>
      <c r="O189" s="92"/>
      <c r="P189" s="228">
        <f>O189*H189</f>
        <v>0</v>
      </c>
      <c r="Q189" s="228">
        <v>0</v>
      </c>
      <c r="R189" s="228">
        <f>Q189*H189</f>
        <v>0</v>
      </c>
      <c r="S189" s="228">
        <v>0</v>
      </c>
      <c r="T189" s="22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0" t="s">
        <v>238</v>
      </c>
      <c r="AT189" s="230" t="s">
        <v>153</v>
      </c>
      <c r="AU189" s="230" t="s">
        <v>83</v>
      </c>
      <c r="AY189" s="18" t="s">
        <v>150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8" t="s">
        <v>81</v>
      </c>
      <c r="BK189" s="231">
        <f>ROUND(I189*H189,2)</f>
        <v>0</v>
      </c>
      <c r="BL189" s="18" t="s">
        <v>238</v>
      </c>
      <c r="BM189" s="230" t="s">
        <v>267</v>
      </c>
    </row>
    <row r="190" s="2" customFormat="1">
      <c r="A190" s="39"/>
      <c r="B190" s="40"/>
      <c r="C190" s="41"/>
      <c r="D190" s="234" t="s">
        <v>260</v>
      </c>
      <c r="E190" s="41"/>
      <c r="F190" s="277" t="s">
        <v>261</v>
      </c>
      <c r="G190" s="41"/>
      <c r="H190" s="41"/>
      <c r="I190" s="278"/>
      <c r="J190" s="41"/>
      <c r="K190" s="41"/>
      <c r="L190" s="45"/>
      <c r="M190" s="279"/>
      <c r="N190" s="280"/>
      <c r="O190" s="92"/>
      <c r="P190" s="92"/>
      <c r="Q190" s="92"/>
      <c r="R190" s="92"/>
      <c r="S190" s="92"/>
      <c r="T190" s="93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260</v>
      </c>
      <c r="AU190" s="18" t="s">
        <v>83</v>
      </c>
    </row>
    <row r="191" s="14" customFormat="1">
      <c r="A191" s="14"/>
      <c r="B191" s="243"/>
      <c r="C191" s="244"/>
      <c r="D191" s="234" t="s">
        <v>166</v>
      </c>
      <c r="E191" s="245" t="s">
        <v>1</v>
      </c>
      <c r="F191" s="246" t="s">
        <v>262</v>
      </c>
      <c r="G191" s="244"/>
      <c r="H191" s="247">
        <v>1</v>
      </c>
      <c r="I191" s="248"/>
      <c r="J191" s="244"/>
      <c r="K191" s="244"/>
      <c r="L191" s="249"/>
      <c r="M191" s="250"/>
      <c r="N191" s="251"/>
      <c r="O191" s="251"/>
      <c r="P191" s="251"/>
      <c r="Q191" s="251"/>
      <c r="R191" s="251"/>
      <c r="S191" s="251"/>
      <c r="T191" s="252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3" t="s">
        <v>166</v>
      </c>
      <c r="AU191" s="253" t="s">
        <v>83</v>
      </c>
      <c r="AV191" s="14" t="s">
        <v>83</v>
      </c>
      <c r="AW191" s="14" t="s">
        <v>30</v>
      </c>
      <c r="AX191" s="14" t="s">
        <v>73</v>
      </c>
      <c r="AY191" s="253" t="s">
        <v>150</v>
      </c>
    </row>
    <row r="192" s="14" customFormat="1">
      <c r="A192" s="14"/>
      <c r="B192" s="243"/>
      <c r="C192" s="244"/>
      <c r="D192" s="234" t="s">
        <v>166</v>
      </c>
      <c r="E192" s="245" t="s">
        <v>1</v>
      </c>
      <c r="F192" s="246" t="s">
        <v>263</v>
      </c>
      <c r="G192" s="244"/>
      <c r="H192" s="247">
        <v>1</v>
      </c>
      <c r="I192" s="248"/>
      <c r="J192" s="244"/>
      <c r="K192" s="244"/>
      <c r="L192" s="249"/>
      <c r="M192" s="250"/>
      <c r="N192" s="251"/>
      <c r="O192" s="251"/>
      <c r="P192" s="251"/>
      <c r="Q192" s="251"/>
      <c r="R192" s="251"/>
      <c r="S192" s="251"/>
      <c r="T192" s="252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3" t="s">
        <v>166</v>
      </c>
      <c r="AU192" s="253" t="s">
        <v>83</v>
      </c>
      <c r="AV192" s="14" t="s">
        <v>83</v>
      </c>
      <c r="AW192" s="14" t="s">
        <v>30</v>
      </c>
      <c r="AX192" s="14" t="s">
        <v>73</v>
      </c>
      <c r="AY192" s="253" t="s">
        <v>150</v>
      </c>
    </row>
    <row r="193" s="16" customFormat="1">
      <c r="A193" s="16"/>
      <c r="B193" s="265"/>
      <c r="C193" s="266"/>
      <c r="D193" s="234" t="s">
        <v>166</v>
      </c>
      <c r="E193" s="267" t="s">
        <v>1</v>
      </c>
      <c r="F193" s="268" t="s">
        <v>174</v>
      </c>
      <c r="G193" s="266"/>
      <c r="H193" s="269">
        <v>2</v>
      </c>
      <c r="I193" s="270"/>
      <c r="J193" s="266"/>
      <c r="K193" s="266"/>
      <c r="L193" s="271"/>
      <c r="M193" s="272"/>
      <c r="N193" s="273"/>
      <c r="O193" s="273"/>
      <c r="P193" s="273"/>
      <c r="Q193" s="273"/>
      <c r="R193" s="273"/>
      <c r="S193" s="273"/>
      <c r="T193" s="274"/>
      <c r="U193" s="16"/>
      <c r="V193" s="16"/>
      <c r="W193" s="16"/>
      <c r="X193" s="16"/>
      <c r="Y193" s="16"/>
      <c r="Z193" s="16"/>
      <c r="AA193" s="16"/>
      <c r="AB193" s="16"/>
      <c r="AC193" s="16"/>
      <c r="AD193" s="16"/>
      <c r="AE193" s="16"/>
      <c r="AT193" s="275" t="s">
        <v>166</v>
      </c>
      <c r="AU193" s="275" t="s">
        <v>83</v>
      </c>
      <c r="AV193" s="16" t="s">
        <v>157</v>
      </c>
      <c r="AW193" s="16" t="s">
        <v>30</v>
      </c>
      <c r="AX193" s="16" t="s">
        <v>81</v>
      </c>
      <c r="AY193" s="275" t="s">
        <v>150</v>
      </c>
    </row>
    <row r="194" s="2" customFormat="1" ht="16.5" customHeight="1">
      <c r="A194" s="39"/>
      <c r="B194" s="40"/>
      <c r="C194" s="219" t="s">
        <v>268</v>
      </c>
      <c r="D194" s="219" t="s">
        <v>153</v>
      </c>
      <c r="E194" s="220" t="s">
        <v>269</v>
      </c>
      <c r="F194" s="221" t="s">
        <v>270</v>
      </c>
      <c r="G194" s="222" t="s">
        <v>200</v>
      </c>
      <c r="H194" s="223">
        <v>2</v>
      </c>
      <c r="I194" s="224"/>
      <c r="J194" s="225">
        <f>ROUND(I194*H194,2)</f>
        <v>0</v>
      </c>
      <c r="K194" s="221" t="s">
        <v>1</v>
      </c>
      <c r="L194" s="45"/>
      <c r="M194" s="226" t="s">
        <v>1</v>
      </c>
      <c r="N194" s="227" t="s">
        <v>38</v>
      </c>
      <c r="O194" s="92"/>
      <c r="P194" s="228">
        <f>O194*H194</f>
        <v>0</v>
      </c>
      <c r="Q194" s="228">
        <v>0</v>
      </c>
      <c r="R194" s="228">
        <f>Q194*H194</f>
        <v>0</v>
      </c>
      <c r="S194" s="228">
        <v>0</v>
      </c>
      <c r="T194" s="22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0" t="s">
        <v>238</v>
      </c>
      <c r="AT194" s="230" t="s">
        <v>153</v>
      </c>
      <c r="AU194" s="230" t="s">
        <v>83</v>
      </c>
      <c r="AY194" s="18" t="s">
        <v>150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8" t="s">
        <v>81</v>
      </c>
      <c r="BK194" s="231">
        <f>ROUND(I194*H194,2)</f>
        <v>0</v>
      </c>
      <c r="BL194" s="18" t="s">
        <v>238</v>
      </c>
      <c r="BM194" s="230" t="s">
        <v>271</v>
      </c>
    </row>
    <row r="195" s="2" customFormat="1">
      <c r="A195" s="39"/>
      <c r="B195" s="40"/>
      <c r="C195" s="41"/>
      <c r="D195" s="234" t="s">
        <v>260</v>
      </c>
      <c r="E195" s="41"/>
      <c r="F195" s="277" t="s">
        <v>261</v>
      </c>
      <c r="G195" s="41"/>
      <c r="H195" s="41"/>
      <c r="I195" s="278"/>
      <c r="J195" s="41"/>
      <c r="K195" s="41"/>
      <c r="L195" s="45"/>
      <c r="M195" s="279"/>
      <c r="N195" s="280"/>
      <c r="O195" s="92"/>
      <c r="P195" s="92"/>
      <c r="Q195" s="92"/>
      <c r="R195" s="92"/>
      <c r="S195" s="92"/>
      <c r="T195" s="93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260</v>
      </c>
      <c r="AU195" s="18" t="s">
        <v>83</v>
      </c>
    </row>
    <row r="196" s="14" customFormat="1">
      <c r="A196" s="14"/>
      <c r="B196" s="243"/>
      <c r="C196" s="244"/>
      <c r="D196" s="234" t="s">
        <v>166</v>
      </c>
      <c r="E196" s="245" t="s">
        <v>1</v>
      </c>
      <c r="F196" s="246" t="s">
        <v>262</v>
      </c>
      <c r="G196" s="244"/>
      <c r="H196" s="247">
        <v>1</v>
      </c>
      <c r="I196" s="248"/>
      <c r="J196" s="244"/>
      <c r="K196" s="244"/>
      <c r="L196" s="249"/>
      <c r="M196" s="250"/>
      <c r="N196" s="251"/>
      <c r="O196" s="251"/>
      <c r="P196" s="251"/>
      <c r="Q196" s="251"/>
      <c r="R196" s="251"/>
      <c r="S196" s="251"/>
      <c r="T196" s="252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3" t="s">
        <v>166</v>
      </c>
      <c r="AU196" s="253" t="s">
        <v>83</v>
      </c>
      <c r="AV196" s="14" t="s">
        <v>83</v>
      </c>
      <c r="AW196" s="14" t="s">
        <v>30</v>
      </c>
      <c r="AX196" s="14" t="s">
        <v>73</v>
      </c>
      <c r="AY196" s="253" t="s">
        <v>150</v>
      </c>
    </row>
    <row r="197" s="14" customFormat="1">
      <c r="A197" s="14"/>
      <c r="B197" s="243"/>
      <c r="C197" s="244"/>
      <c r="D197" s="234" t="s">
        <v>166</v>
      </c>
      <c r="E197" s="245" t="s">
        <v>1</v>
      </c>
      <c r="F197" s="246" t="s">
        <v>263</v>
      </c>
      <c r="G197" s="244"/>
      <c r="H197" s="247">
        <v>1</v>
      </c>
      <c r="I197" s="248"/>
      <c r="J197" s="244"/>
      <c r="K197" s="244"/>
      <c r="L197" s="249"/>
      <c r="M197" s="250"/>
      <c r="N197" s="251"/>
      <c r="O197" s="251"/>
      <c r="P197" s="251"/>
      <c r="Q197" s="251"/>
      <c r="R197" s="251"/>
      <c r="S197" s="251"/>
      <c r="T197" s="252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3" t="s">
        <v>166</v>
      </c>
      <c r="AU197" s="253" t="s">
        <v>83</v>
      </c>
      <c r="AV197" s="14" t="s">
        <v>83</v>
      </c>
      <c r="AW197" s="14" t="s">
        <v>30</v>
      </c>
      <c r="AX197" s="14" t="s">
        <v>73</v>
      </c>
      <c r="AY197" s="253" t="s">
        <v>150</v>
      </c>
    </row>
    <row r="198" s="16" customFormat="1">
      <c r="A198" s="16"/>
      <c r="B198" s="265"/>
      <c r="C198" s="266"/>
      <c r="D198" s="234" t="s">
        <v>166</v>
      </c>
      <c r="E198" s="267" t="s">
        <v>1</v>
      </c>
      <c r="F198" s="268" t="s">
        <v>174</v>
      </c>
      <c r="G198" s="266"/>
      <c r="H198" s="269">
        <v>2</v>
      </c>
      <c r="I198" s="270"/>
      <c r="J198" s="266"/>
      <c r="K198" s="266"/>
      <c r="L198" s="271"/>
      <c r="M198" s="272"/>
      <c r="N198" s="273"/>
      <c r="O198" s="273"/>
      <c r="P198" s="273"/>
      <c r="Q198" s="273"/>
      <c r="R198" s="273"/>
      <c r="S198" s="273"/>
      <c r="T198" s="274"/>
      <c r="U198" s="16"/>
      <c r="V198" s="16"/>
      <c r="W198" s="16"/>
      <c r="X198" s="16"/>
      <c r="Y198" s="16"/>
      <c r="Z198" s="16"/>
      <c r="AA198" s="16"/>
      <c r="AB198" s="16"/>
      <c r="AC198" s="16"/>
      <c r="AD198" s="16"/>
      <c r="AE198" s="16"/>
      <c r="AT198" s="275" t="s">
        <v>166</v>
      </c>
      <c r="AU198" s="275" t="s">
        <v>83</v>
      </c>
      <c r="AV198" s="16" t="s">
        <v>157</v>
      </c>
      <c r="AW198" s="16" t="s">
        <v>30</v>
      </c>
      <c r="AX198" s="16" t="s">
        <v>81</v>
      </c>
      <c r="AY198" s="275" t="s">
        <v>150</v>
      </c>
    </row>
    <row r="199" s="2" customFormat="1" ht="24.15" customHeight="1">
      <c r="A199" s="39"/>
      <c r="B199" s="40"/>
      <c r="C199" s="219" t="s">
        <v>7</v>
      </c>
      <c r="D199" s="219" t="s">
        <v>153</v>
      </c>
      <c r="E199" s="220" t="s">
        <v>277</v>
      </c>
      <c r="F199" s="221" t="s">
        <v>278</v>
      </c>
      <c r="G199" s="222" t="s">
        <v>200</v>
      </c>
      <c r="H199" s="223">
        <v>2</v>
      </c>
      <c r="I199" s="224"/>
      <c r="J199" s="225">
        <f>ROUND(I199*H199,2)</f>
        <v>0</v>
      </c>
      <c r="K199" s="221" t="s">
        <v>1</v>
      </c>
      <c r="L199" s="45"/>
      <c r="M199" s="226" t="s">
        <v>1</v>
      </c>
      <c r="N199" s="227" t="s">
        <v>38</v>
      </c>
      <c r="O199" s="92"/>
      <c r="P199" s="228">
        <f>O199*H199</f>
        <v>0</v>
      </c>
      <c r="Q199" s="228">
        <v>0</v>
      </c>
      <c r="R199" s="228">
        <f>Q199*H199</f>
        <v>0</v>
      </c>
      <c r="S199" s="228">
        <v>0</v>
      </c>
      <c r="T199" s="22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0" t="s">
        <v>238</v>
      </c>
      <c r="AT199" s="230" t="s">
        <v>153</v>
      </c>
      <c r="AU199" s="230" t="s">
        <v>83</v>
      </c>
      <c r="AY199" s="18" t="s">
        <v>150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8" t="s">
        <v>81</v>
      </c>
      <c r="BK199" s="231">
        <f>ROUND(I199*H199,2)</f>
        <v>0</v>
      </c>
      <c r="BL199" s="18" t="s">
        <v>238</v>
      </c>
      <c r="BM199" s="230" t="s">
        <v>279</v>
      </c>
    </row>
    <row r="200" s="2" customFormat="1" ht="33" customHeight="1">
      <c r="A200" s="39"/>
      <c r="B200" s="40"/>
      <c r="C200" s="219" t="s">
        <v>276</v>
      </c>
      <c r="D200" s="219" t="s">
        <v>153</v>
      </c>
      <c r="E200" s="220" t="s">
        <v>281</v>
      </c>
      <c r="F200" s="221" t="s">
        <v>282</v>
      </c>
      <c r="G200" s="222" t="s">
        <v>200</v>
      </c>
      <c r="H200" s="223">
        <v>1</v>
      </c>
      <c r="I200" s="224"/>
      <c r="J200" s="225">
        <f>ROUND(I200*H200,2)</f>
        <v>0</v>
      </c>
      <c r="K200" s="221" t="s">
        <v>1</v>
      </c>
      <c r="L200" s="45"/>
      <c r="M200" s="226" t="s">
        <v>1</v>
      </c>
      <c r="N200" s="227" t="s">
        <v>38</v>
      </c>
      <c r="O200" s="92"/>
      <c r="P200" s="228">
        <f>O200*H200</f>
        <v>0</v>
      </c>
      <c r="Q200" s="228">
        <v>0</v>
      </c>
      <c r="R200" s="228">
        <f>Q200*H200</f>
        <v>0</v>
      </c>
      <c r="S200" s="228">
        <v>0</v>
      </c>
      <c r="T200" s="229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0" t="s">
        <v>238</v>
      </c>
      <c r="AT200" s="230" t="s">
        <v>153</v>
      </c>
      <c r="AU200" s="230" t="s">
        <v>83</v>
      </c>
      <c r="AY200" s="18" t="s">
        <v>150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8" t="s">
        <v>81</v>
      </c>
      <c r="BK200" s="231">
        <f>ROUND(I200*H200,2)</f>
        <v>0</v>
      </c>
      <c r="BL200" s="18" t="s">
        <v>238</v>
      </c>
      <c r="BM200" s="230" t="s">
        <v>283</v>
      </c>
    </row>
    <row r="201" s="2" customFormat="1" ht="24.15" customHeight="1">
      <c r="A201" s="39"/>
      <c r="B201" s="40"/>
      <c r="C201" s="219" t="s">
        <v>280</v>
      </c>
      <c r="D201" s="219" t="s">
        <v>153</v>
      </c>
      <c r="E201" s="220" t="s">
        <v>285</v>
      </c>
      <c r="F201" s="221" t="s">
        <v>286</v>
      </c>
      <c r="G201" s="222" t="s">
        <v>200</v>
      </c>
      <c r="H201" s="223">
        <v>1</v>
      </c>
      <c r="I201" s="224"/>
      <c r="J201" s="225">
        <f>ROUND(I201*H201,2)</f>
        <v>0</v>
      </c>
      <c r="K201" s="221" t="s">
        <v>1</v>
      </c>
      <c r="L201" s="45"/>
      <c r="M201" s="226" t="s">
        <v>1</v>
      </c>
      <c r="N201" s="227" t="s">
        <v>38</v>
      </c>
      <c r="O201" s="92"/>
      <c r="P201" s="228">
        <f>O201*H201</f>
        <v>0</v>
      </c>
      <c r="Q201" s="228">
        <v>0</v>
      </c>
      <c r="R201" s="228">
        <f>Q201*H201</f>
        <v>0</v>
      </c>
      <c r="S201" s="228">
        <v>0</v>
      </c>
      <c r="T201" s="229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0" t="s">
        <v>238</v>
      </c>
      <c r="AT201" s="230" t="s">
        <v>153</v>
      </c>
      <c r="AU201" s="230" t="s">
        <v>83</v>
      </c>
      <c r="AY201" s="18" t="s">
        <v>150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8" t="s">
        <v>81</v>
      </c>
      <c r="BK201" s="231">
        <f>ROUND(I201*H201,2)</f>
        <v>0</v>
      </c>
      <c r="BL201" s="18" t="s">
        <v>238</v>
      </c>
      <c r="BM201" s="230" t="s">
        <v>287</v>
      </c>
    </row>
    <row r="202" s="2" customFormat="1" ht="24.15" customHeight="1">
      <c r="A202" s="39"/>
      <c r="B202" s="40"/>
      <c r="C202" s="219" t="s">
        <v>284</v>
      </c>
      <c r="D202" s="219" t="s">
        <v>153</v>
      </c>
      <c r="E202" s="220" t="s">
        <v>289</v>
      </c>
      <c r="F202" s="221" t="s">
        <v>290</v>
      </c>
      <c r="G202" s="222" t="s">
        <v>200</v>
      </c>
      <c r="H202" s="223">
        <v>1</v>
      </c>
      <c r="I202" s="224"/>
      <c r="J202" s="225">
        <f>ROUND(I202*H202,2)</f>
        <v>0</v>
      </c>
      <c r="K202" s="221" t="s">
        <v>1</v>
      </c>
      <c r="L202" s="45"/>
      <c r="M202" s="226" t="s">
        <v>1</v>
      </c>
      <c r="N202" s="227" t="s">
        <v>38</v>
      </c>
      <c r="O202" s="92"/>
      <c r="P202" s="228">
        <f>O202*H202</f>
        <v>0</v>
      </c>
      <c r="Q202" s="228">
        <v>0</v>
      </c>
      <c r="R202" s="228">
        <f>Q202*H202</f>
        <v>0</v>
      </c>
      <c r="S202" s="228">
        <v>0</v>
      </c>
      <c r="T202" s="22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0" t="s">
        <v>238</v>
      </c>
      <c r="AT202" s="230" t="s">
        <v>153</v>
      </c>
      <c r="AU202" s="230" t="s">
        <v>83</v>
      </c>
      <c r="AY202" s="18" t="s">
        <v>150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8" t="s">
        <v>81</v>
      </c>
      <c r="BK202" s="231">
        <f>ROUND(I202*H202,2)</f>
        <v>0</v>
      </c>
      <c r="BL202" s="18" t="s">
        <v>238</v>
      </c>
      <c r="BM202" s="230" t="s">
        <v>291</v>
      </c>
    </row>
    <row r="203" s="12" customFormat="1" ht="22.8" customHeight="1">
      <c r="A203" s="12"/>
      <c r="B203" s="203"/>
      <c r="C203" s="204"/>
      <c r="D203" s="205" t="s">
        <v>72</v>
      </c>
      <c r="E203" s="217" t="s">
        <v>292</v>
      </c>
      <c r="F203" s="217" t="s">
        <v>293</v>
      </c>
      <c r="G203" s="204"/>
      <c r="H203" s="204"/>
      <c r="I203" s="207"/>
      <c r="J203" s="218">
        <f>BK203</f>
        <v>0</v>
      </c>
      <c r="K203" s="204"/>
      <c r="L203" s="209"/>
      <c r="M203" s="210"/>
      <c r="N203" s="211"/>
      <c r="O203" s="211"/>
      <c r="P203" s="212">
        <f>SUM(P204:P219)</f>
        <v>0</v>
      </c>
      <c r="Q203" s="211"/>
      <c r="R203" s="212">
        <f>SUM(R204:R219)</f>
        <v>0.15896</v>
      </c>
      <c r="S203" s="211"/>
      <c r="T203" s="213">
        <f>SUM(T204:T219)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14" t="s">
        <v>83</v>
      </c>
      <c r="AT203" s="215" t="s">
        <v>72</v>
      </c>
      <c r="AU203" s="215" t="s">
        <v>81</v>
      </c>
      <c r="AY203" s="214" t="s">
        <v>150</v>
      </c>
      <c r="BK203" s="216">
        <f>SUM(BK204:BK219)</f>
        <v>0</v>
      </c>
    </row>
    <row r="204" s="2" customFormat="1" ht="16.5" customHeight="1">
      <c r="A204" s="39"/>
      <c r="B204" s="40"/>
      <c r="C204" s="219" t="s">
        <v>288</v>
      </c>
      <c r="D204" s="219" t="s">
        <v>153</v>
      </c>
      <c r="E204" s="220" t="s">
        <v>295</v>
      </c>
      <c r="F204" s="221" t="s">
        <v>296</v>
      </c>
      <c r="G204" s="222" t="s">
        <v>163</v>
      </c>
      <c r="H204" s="223">
        <v>32.96</v>
      </c>
      <c r="I204" s="224"/>
      <c r="J204" s="225">
        <f>ROUND(I204*H204,2)</f>
        <v>0</v>
      </c>
      <c r="K204" s="221" t="s">
        <v>177</v>
      </c>
      <c r="L204" s="45"/>
      <c r="M204" s="226" t="s">
        <v>1</v>
      </c>
      <c r="N204" s="227" t="s">
        <v>38</v>
      </c>
      <c r="O204" s="92"/>
      <c r="P204" s="228">
        <f>O204*H204</f>
        <v>0</v>
      </c>
      <c r="Q204" s="228">
        <v>0.00029999999999999996</v>
      </c>
      <c r="R204" s="228">
        <f>Q204*H204</f>
        <v>0.009888</v>
      </c>
      <c r="S204" s="228">
        <v>0</v>
      </c>
      <c r="T204" s="229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0" t="s">
        <v>238</v>
      </c>
      <c r="AT204" s="230" t="s">
        <v>153</v>
      </c>
      <c r="AU204" s="230" t="s">
        <v>83</v>
      </c>
      <c r="AY204" s="18" t="s">
        <v>150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8" t="s">
        <v>81</v>
      </c>
      <c r="BK204" s="231">
        <f>ROUND(I204*H204,2)</f>
        <v>0</v>
      </c>
      <c r="BL204" s="18" t="s">
        <v>238</v>
      </c>
      <c r="BM204" s="230" t="s">
        <v>297</v>
      </c>
    </row>
    <row r="205" s="14" customFormat="1">
      <c r="A205" s="14"/>
      <c r="B205" s="243"/>
      <c r="C205" s="244"/>
      <c r="D205" s="234" t="s">
        <v>166</v>
      </c>
      <c r="E205" s="245" t="s">
        <v>1</v>
      </c>
      <c r="F205" s="246" t="s">
        <v>298</v>
      </c>
      <c r="G205" s="244"/>
      <c r="H205" s="247">
        <v>0.96</v>
      </c>
      <c r="I205" s="248"/>
      <c r="J205" s="244"/>
      <c r="K205" s="244"/>
      <c r="L205" s="249"/>
      <c r="M205" s="250"/>
      <c r="N205" s="251"/>
      <c r="O205" s="251"/>
      <c r="P205" s="251"/>
      <c r="Q205" s="251"/>
      <c r="R205" s="251"/>
      <c r="S205" s="251"/>
      <c r="T205" s="252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3" t="s">
        <v>166</v>
      </c>
      <c r="AU205" s="253" t="s">
        <v>83</v>
      </c>
      <c r="AV205" s="14" t="s">
        <v>83</v>
      </c>
      <c r="AW205" s="14" t="s">
        <v>30</v>
      </c>
      <c r="AX205" s="14" t="s">
        <v>73</v>
      </c>
      <c r="AY205" s="253" t="s">
        <v>150</v>
      </c>
    </row>
    <row r="206" s="14" customFormat="1">
      <c r="A206" s="14"/>
      <c r="B206" s="243"/>
      <c r="C206" s="244"/>
      <c r="D206" s="234" t="s">
        <v>166</v>
      </c>
      <c r="E206" s="245" t="s">
        <v>1</v>
      </c>
      <c r="F206" s="246" t="s">
        <v>173</v>
      </c>
      <c r="G206" s="244"/>
      <c r="H206" s="247">
        <v>32</v>
      </c>
      <c r="I206" s="248"/>
      <c r="J206" s="244"/>
      <c r="K206" s="244"/>
      <c r="L206" s="249"/>
      <c r="M206" s="250"/>
      <c r="N206" s="251"/>
      <c r="O206" s="251"/>
      <c r="P206" s="251"/>
      <c r="Q206" s="251"/>
      <c r="R206" s="251"/>
      <c r="S206" s="251"/>
      <c r="T206" s="252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3" t="s">
        <v>166</v>
      </c>
      <c r="AU206" s="253" t="s">
        <v>83</v>
      </c>
      <c r="AV206" s="14" t="s">
        <v>83</v>
      </c>
      <c r="AW206" s="14" t="s">
        <v>30</v>
      </c>
      <c r="AX206" s="14" t="s">
        <v>73</v>
      </c>
      <c r="AY206" s="253" t="s">
        <v>150</v>
      </c>
    </row>
    <row r="207" s="16" customFormat="1">
      <c r="A207" s="16"/>
      <c r="B207" s="265"/>
      <c r="C207" s="266"/>
      <c r="D207" s="234" t="s">
        <v>166</v>
      </c>
      <c r="E207" s="267" t="s">
        <v>1</v>
      </c>
      <c r="F207" s="268" t="s">
        <v>174</v>
      </c>
      <c r="G207" s="266"/>
      <c r="H207" s="269">
        <v>32.96</v>
      </c>
      <c r="I207" s="270"/>
      <c r="J207" s="266"/>
      <c r="K207" s="266"/>
      <c r="L207" s="271"/>
      <c r="M207" s="272"/>
      <c r="N207" s="273"/>
      <c r="O207" s="273"/>
      <c r="P207" s="273"/>
      <c r="Q207" s="273"/>
      <c r="R207" s="273"/>
      <c r="S207" s="273"/>
      <c r="T207" s="274"/>
      <c r="U207" s="16"/>
      <c r="V207" s="16"/>
      <c r="W207" s="16"/>
      <c r="X207" s="16"/>
      <c r="Y207" s="16"/>
      <c r="Z207" s="16"/>
      <c r="AA207" s="16"/>
      <c r="AB207" s="16"/>
      <c r="AC207" s="16"/>
      <c r="AD207" s="16"/>
      <c r="AE207" s="16"/>
      <c r="AT207" s="275" t="s">
        <v>166</v>
      </c>
      <c r="AU207" s="275" t="s">
        <v>83</v>
      </c>
      <c r="AV207" s="16" t="s">
        <v>157</v>
      </c>
      <c r="AW207" s="16" t="s">
        <v>30</v>
      </c>
      <c r="AX207" s="16" t="s">
        <v>81</v>
      </c>
      <c r="AY207" s="275" t="s">
        <v>150</v>
      </c>
    </row>
    <row r="208" s="2" customFormat="1" ht="37.8" customHeight="1">
      <c r="A208" s="39"/>
      <c r="B208" s="40"/>
      <c r="C208" s="219" t="s">
        <v>294</v>
      </c>
      <c r="D208" s="219" t="s">
        <v>153</v>
      </c>
      <c r="E208" s="220" t="s">
        <v>300</v>
      </c>
      <c r="F208" s="221" t="s">
        <v>301</v>
      </c>
      <c r="G208" s="222" t="s">
        <v>183</v>
      </c>
      <c r="H208" s="223">
        <v>1.6</v>
      </c>
      <c r="I208" s="224"/>
      <c r="J208" s="225">
        <f>ROUND(I208*H208,2)</f>
        <v>0</v>
      </c>
      <c r="K208" s="221" t="s">
        <v>177</v>
      </c>
      <c r="L208" s="45"/>
      <c r="M208" s="226" t="s">
        <v>1</v>
      </c>
      <c r="N208" s="227" t="s">
        <v>38</v>
      </c>
      <c r="O208" s="92"/>
      <c r="P208" s="228">
        <f>O208*H208</f>
        <v>0</v>
      </c>
      <c r="Q208" s="228">
        <v>0.00153</v>
      </c>
      <c r="R208" s="228">
        <f>Q208*H208</f>
        <v>0.002448</v>
      </c>
      <c r="S208" s="228">
        <v>0</v>
      </c>
      <c r="T208" s="229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0" t="s">
        <v>238</v>
      </c>
      <c r="AT208" s="230" t="s">
        <v>153</v>
      </c>
      <c r="AU208" s="230" t="s">
        <v>83</v>
      </c>
      <c r="AY208" s="18" t="s">
        <v>150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8" t="s">
        <v>81</v>
      </c>
      <c r="BK208" s="231">
        <f>ROUND(I208*H208,2)</f>
        <v>0</v>
      </c>
      <c r="BL208" s="18" t="s">
        <v>238</v>
      </c>
      <c r="BM208" s="230" t="s">
        <v>302</v>
      </c>
    </row>
    <row r="209" s="2" customFormat="1" ht="33" customHeight="1">
      <c r="A209" s="39"/>
      <c r="B209" s="40"/>
      <c r="C209" s="281" t="s">
        <v>299</v>
      </c>
      <c r="D209" s="281" t="s">
        <v>304</v>
      </c>
      <c r="E209" s="282" t="s">
        <v>305</v>
      </c>
      <c r="F209" s="283" t="s">
        <v>306</v>
      </c>
      <c r="G209" s="284" t="s">
        <v>163</v>
      </c>
      <c r="H209" s="285">
        <v>0.576</v>
      </c>
      <c r="I209" s="286"/>
      <c r="J209" s="287">
        <f>ROUND(I209*H209,2)</f>
        <v>0</v>
      </c>
      <c r="K209" s="283" t="s">
        <v>177</v>
      </c>
      <c r="L209" s="288"/>
      <c r="M209" s="289" t="s">
        <v>1</v>
      </c>
      <c r="N209" s="290" t="s">
        <v>38</v>
      </c>
      <c r="O209" s="92"/>
      <c r="P209" s="228">
        <f>O209*H209</f>
        <v>0</v>
      </c>
      <c r="Q209" s="228">
        <v>0.021999999999999996</v>
      </c>
      <c r="R209" s="228">
        <f>Q209*H209</f>
        <v>0.012671999999999997</v>
      </c>
      <c r="S209" s="228">
        <v>0</v>
      </c>
      <c r="T209" s="229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0" t="s">
        <v>307</v>
      </c>
      <c r="AT209" s="230" t="s">
        <v>304</v>
      </c>
      <c r="AU209" s="230" t="s">
        <v>83</v>
      </c>
      <c r="AY209" s="18" t="s">
        <v>150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8" t="s">
        <v>81</v>
      </c>
      <c r="BK209" s="231">
        <f>ROUND(I209*H209,2)</f>
        <v>0</v>
      </c>
      <c r="BL209" s="18" t="s">
        <v>238</v>
      </c>
      <c r="BM209" s="230" t="s">
        <v>308</v>
      </c>
    </row>
    <row r="210" s="14" customFormat="1">
      <c r="A210" s="14"/>
      <c r="B210" s="243"/>
      <c r="C210" s="244"/>
      <c r="D210" s="234" t="s">
        <v>166</v>
      </c>
      <c r="E210" s="245" t="s">
        <v>1</v>
      </c>
      <c r="F210" s="246" t="s">
        <v>309</v>
      </c>
      <c r="G210" s="244"/>
      <c r="H210" s="247">
        <v>0.576</v>
      </c>
      <c r="I210" s="248"/>
      <c r="J210" s="244"/>
      <c r="K210" s="244"/>
      <c r="L210" s="249"/>
      <c r="M210" s="250"/>
      <c r="N210" s="251"/>
      <c r="O210" s="251"/>
      <c r="P210" s="251"/>
      <c r="Q210" s="251"/>
      <c r="R210" s="251"/>
      <c r="S210" s="251"/>
      <c r="T210" s="252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3" t="s">
        <v>166</v>
      </c>
      <c r="AU210" s="253" t="s">
        <v>83</v>
      </c>
      <c r="AV210" s="14" t="s">
        <v>83</v>
      </c>
      <c r="AW210" s="14" t="s">
        <v>30</v>
      </c>
      <c r="AX210" s="14" t="s">
        <v>81</v>
      </c>
      <c r="AY210" s="253" t="s">
        <v>150</v>
      </c>
    </row>
    <row r="211" s="2" customFormat="1" ht="33" customHeight="1">
      <c r="A211" s="39"/>
      <c r="B211" s="40"/>
      <c r="C211" s="219" t="s">
        <v>303</v>
      </c>
      <c r="D211" s="219" t="s">
        <v>153</v>
      </c>
      <c r="E211" s="220" t="s">
        <v>311</v>
      </c>
      <c r="F211" s="221" t="s">
        <v>312</v>
      </c>
      <c r="G211" s="222" t="s">
        <v>183</v>
      </c>
      <c r="H211" s="223">
        <v>41.6</v>
      </c>
      <c r="I211" s="224"/>
      <c r="J211" s="225">
        <f>ROUND(I211*H211,2)</f>
        <v>0</v>
      </c>
      <c r="K211" s="221" t="s">
        <v>177</v>
      </c>
      <c r="L211" s="45"/>
      <c r="M211" s="226" t="s">
        <v>1</v>
      </c>
      <c r="N211" s="227" t="s">
        <v>38</v>
      </c>
      <c r="O211" s="92"/>
      <c r="P211" s="228">
        <f>O211*H211</f>
        <v>0</v>
      </c>
      <c r="Q211" s="228">
        <v>0.00058</v>
      </c>
      <c r="R211" s="228">
        <f>Q211*H211</f>
        <v>0.024128</v>
      </c>
      <c r="S211" s="228">
        <v>0</v>
      </c>
      <c r="T211" s="229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0" t="s">
        <v>238</v>
      </c>
      <c r="AT211" s="230" t="s">
        <v>153</v>
      </c>
      <c r="AU211" s="230" t="s">
        <v>83</v>
      </c>
      <c r="AY211" s="18" t="s">
        <v>150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8" t="s">
        <v>81</v>
      </c>
      <c r="BK211" s="231">
        <f>ROUND(I211*H211,2)</f>
        <v>0</v>
      </c>
      <c r="BL211" s="18" t="s">
        <v>238</v>
      </c>
      <c r="BM211" s="230" t="s">
        <v>313</v>
      </c>
    </row>
    <row r="212" s="14" customFormat="1">
      <c r="A212" s="14"/>
      <c r="B212" s="243"/>
      <c r="C212" s="244"/>
      <c r="D212" s="234" t="s">
        <v>166</v>
      </c>
      <c r="E212" s="245" t="s">
        <v>1</v>
      </c>
      <c r="F212" s="246" t="s">
        <v>314</v>
      </c>
      <c r="G212" s="244"/>
      <c r="H212" s="247">
        <v>9.6</v>
      </c>
      <c r="I212" s="248"/>
      <c r="J212" s="244"/>
      <c r="K212" s="244"/>
      <c r="L212" s="249"/>
      <c r="M212" s="250"/>
      <c r="N212" s="251"/>
      <c r="O212" s="251"/>
      <c r="P212" s="251"/>
      <c r="Q212" s="251"/>
      <c r="R212" s="251"/>
      <c r="S212" s="251"/>
      <c r="T212" s="252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3" t="s">
        <v>166</v>
      </c>
      <c r="AU212" s="253" t="s">
        <v>83</v>
      </c>
      <c r="AV212" s="14" t="s">
        <v>83</v>
      </c>
      <c r="AW212" s="14" t="s">
        <v>30</v>
      </c>
      <c r="AX212" s="14" t="s">
        <v>73</v>
      </c>
      <c r="AY212" s="253" t="s">
        <v>150</v>
      </c>
    </row>
    <row r="213" s="14" customFormat="1">
      <c r="A213" s="14"/>
      <c r="B213" s="243"/>
      <c r="C213" s="244"/>
      <c r="D213" s="234" t="s">
        <v>166</v>
      </c>
      <c r="E213" s="245" t="s">
        <v>1</v>
      </c>
      <c r="F213" s="246" t="s">
        <v>173</v>
      </c>
      <c r="G213" s="244"/>
      <c r="H213" s="247">
        <v>32</v>
      </c>
      <c r="I213" s="248"/>
      <c r="J213" s="244"/>
      <c r="K213" s="244"/>
      <c r="L213" s="249"/>
      <c r="M213" s="250"/>
      <c r="N213" s="251"/>
      <c r="O213" s="251"/>
      <c r="P213" s="251"/>
      <c r="Q213" s="251"/>
      <c r="R213" s="251"/>
      <c r="S213" s="251"/>
      <c r="T213" s="252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3" t="s">
        <v>166</v>
      </c>
      <c r="AU213" s="253" t="s">
        <v>83</v>
      </c>
      <c r="AV213" s="14" t="s">
        <v>83</v>
      </c>
      <c r="AW213" s="14" t="s">
        <v>30</v>
      </c>
      <c r="AX213" s="14" t="s">
        <v>73</v>
      </c>
      <c r="AY213" s="253" t="s">
        <v>150</v>
      </c>
    </row>
    <row r="214" s="16" customFormat="1">
      <c r="A214" s="16"/>
      <c r="B214" s="265"/>
      <c r="C214" s="266"/>
      <c r="D214" s="234" t="s">
        <v>166</v>
      </c>
      <c r="E214" s="267" t="s">
        <v>1</v>
      </c>
      <c r="F214" s="268" t="s">
        <v>174</v>
      </c>
      <c r="G214" s="266"/>
      <c r="H214" s="269">
        <v>41.6</v>
      </c>
      <c r="I214" s="270"/>
      <c r="J214" s="266"/>
      <c r="K214" s="266"/>
      <c r="L214" s="271"/>
      <c r="M214" s="272"/>
      <c r="N214" s="273"/>
      <c r="O214" s="273"/>
      <c r="P214" s="273"/>
      <c r="Q214" s="273"/>
      <c r="R214" s="273"/>
      <c r="S214" s="273"/>
      <c r="T214" s="274"/>
      <c r="U214" s="16"/>
      <c r="V214" s="16"/>
      <c r="W214" s="16"/>
      <c r="X214" s="16"/>
      <c r="Y214" s="16"/>
      <c r="Z214" s="16"/>
      <c r="AA214" s="16"/>
      <c r="AB214" s="16"/>
      <c r="AC214" s="16"/>
      <c r="AD214" s="16"/>
      <c r="AE214" s="16"/>
      <c r="AT214" s="275" t="s">
        <v>166</v>
      </c>
      <c r="AU214" s="275" t="s">
        <v>83</v>
      </c>
      <c r="AV214" s="16" t="s">
        <v>157</v>
      </c>
      <c r="AW214" s="16" t="s">
        <v>30</v>
      </c>
      <c r="AX214" s="16" t="s">
        <v>81</v>
      </c>
      <c r="AY214" s="275" t="s">
        <v>150</v>
      </c>
    </row>
    <row r="215" s="2" customFormat="1" ht="33" customHeight="1">
      <c r="A215" s="39"/>
      <c r="B215" s="40"/>
      <c r="C215" s="281" t="s">
        <v>310</v>
      </c>
      <c r="D215" s="281" t="s">
        <v>304</v>
      </c>
      <c r="E215" s="282" t="s">
        <v>305</v>
      </c>
      <c r="F215" s="283" t="s">
        <v>306</v>
      </c>
      <c r="G215" s="284" t="s">
        <v>163</v>
      </c>
      <c r="H215" s="285">
        <v>4.992</v>
      </c>
      <c r="I215" s="286"/>
      <c r="J215" s="287">
        <f>ROUND(I215*H215,2)</f>
        <v>0</v>
      </c>
      <c r="K215" s="283" t="s">
        <v>177</v>
      </c>
      <c r="L215" s="288"/>
      <c r="M215" s="289" t="s">
        <v>1</v>
      </c>
      <c r="N215" s="290" t="s">
        <v>38</v>
      </c>
      <c r="O215" s="92"/>
      <c r="P215" s="228">
        <f>O215*H215</f>
        <v>0</v>
      </c>
      <c r="Q215" s="228">
        <v>0.021999999999999996</v>
      </c>
      <c r="R215" s="228">
        <f>Q215*H215</f>
        <v>0.10982399999999998</v>
      </c>
      <c r="S215" s="228">
        <v>0</v>
      </c>
      <c r="T215" s="229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0" t="s">
        <v>307</v>
      </c>
      <c r="AT215" s="230" t="s">
        <v>304</v>
      </c>
      <c r="AU215" s="230" t="s">
        <v>83</v>
      </c>
      <c r="AY215" s="18" t="s">
        <v>150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8" t="s">
        <v>81</v>
      </c>
      <c r="BK215" s="231">
        <f>ROUND(I215*H215,2)</f>
        <v>0</v>
      </c>
      <c r="BL215" s="18" t="s">
        <v>238</v>
      </c>
      <c r="BM215" s="230" t="s">
        <v>316</v>
      </c>
    </row>
    <row r="216" s="14" customFormat="1">
      <c r="A216" s="14"/>
      <c r="B216" s="243"/>
      <c r="C216" s="244"/>
      <c r="D216" s="234" t="s">
        <v>166</v>
      </c>
      <c r="E216" s="245" t="s">
        <v>1</v>
      </c>
      <c r="F216" s="246" t="s">
        <v>317</v>
      </c>
      <c r="G216" s="244"/>
      <c r="H216" s="247">
        <v>1.152</v>
      </c>
      <c r="I216" s="248"/>
      <c r="J216" s="244"/>
      <c r="K216" s="244"/>
      <c r="L216" s="249"/>
      <c r="M216" s="250"/>
      <c r="N216" s="251"/>
      <c r="O216" s="251"/>
      <c r="P216" s="251"/>
      <c r="Q216" s="251"/>
      <c r="R216" s="251"/>
      <c r="S216" s="251"/>
      <c r="T216" s="252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3" t="s">
        <v>166</v>
      </c>
      <c r="AU216" s="253" t="s">
        <v>83</v>
      </c>
      <c r="AV216" s="14" t="s">
        <v>83</v>
      </c>
      <c r="AW216" s="14" t="s">
        <v>30</v>
      </c>
      <c r="AX216" s="14" t="s">
        <v>73</v>
      </c>
      <c r="AY216" s="253" t="s">
        <v>150</v>
      </c>
    </row>
    <row r="217" s="14" customFormat="1">
      <c r="A217" s="14"/>
      <c r="B217" s="243"/>
      <c r="C217" s="244"/>
      <c r="D217" s="234" t="s">
        <v>166</v>
      </c>
      <c r="E217" s="245" t="s">
        <v>1</v>
      </c>
      <c r="F217" s="246" t="s">
        <v>318</v>
      </c>
      <c r="G217" s="244"/>
      <c r="H217" s="247">
        <v>3.84</v>
      </c>
      <c r="I217" s="248"/>
      <c r="J217" s="244"/>
      <c r="K217" s="244"/>
      <c r="L217" s="249"/>
      <c r="M217" s="250"/>
      <c r="N217" s="251"/>
      <c r="O217" s="251"/>
      <c r="P217" s="251"/>
      <c r="Q217" s="251"/>
      <c r="R217" s="251"/>
      <c r="S217" s="251"/>
      <c r="T217" s="252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3" t="s">
        <v>166</v>
      </c>
      <c r="AU217" s="253" t="s">
        <v>83</v>
      </c>
      <c r="AV217" s="14" t="s">
        <v>83</v>
      </c>
      <c r="AW217" s="14" t="s">
        <v>30</v>
      </c>
      <c r="AX217" s="14" t="s">
        <v>73</v>
      </c>
      <c r="AY217" s="253" t="s">
        <v>150</v>
      </c>
    </row>
    <row r="218" s="16" customFormat="1">
      <c r="A218" s="16"/>
      <c r="B218" s="265"/>
      <c r="C218" s="266"/>
      <c r="D218" s="234" t="s">
        <v>166</v>
      </c>
      <c r="E218" s="267" t="s">
        <v>1</v>
      </c>
      <c r="F218" s="268" t="s">
        <v>174</v>
      </c>
      <c r="G218" s="266"/>
      <c r="H218" s="269">
        <v>4.992</v>
      </c>
      <c r="I218" s="270"/>
      <c r="J218" s="266"/>
      <c r="K218" s="266"/>
      <c r="L218" s="271"/>
      <c r="M218" s="272"/>
      <c r="N218" s="273"/>
      <c r="O218" s="273"/>
      <c r="P218" s="273"/>
      <c r="Q218" s="273"/>
      <c r="R218" s="273"/>
      <c r="S218" s="273"/>
      <c r="T218" s="274"/>
      <c r="U218" s="16"/>
      <c r="V218" s="16"/>
      <c r="W218" s="16"/>
      <c r="X218" s="16"/>
      <c r="Y218" s="16"/>
      <c r="Z218" s="16"/>
      <c r="AA218" s="16"/>
      <c r="AB218" s="16"/>
      <c r="AC218" s="16"/>
      <c r="AD218" s="16"/>
      <c r="AE218" s="16"/>
      <c r="AT218" s="275" t="s">
        <v>166</v>
      </c>
      <c r="AU218" s="275" t="s">
        <v>83</v>
      </c>
      <c r="AV218" s="16" t="s">
        <v>157</v>
      </c>
      <c r="AW218" s="16" t="s">
        <v>30</v>
      </c>
      <c r="AX218" s="16" t="s">
        <v>81</v>
      </c>
      <c r="AY218" s="275" t="s">
        <v>150</v>
      </c>
    </row>
    <row r="219" s="2" customFormat="1" ht="24.15" customHeight="1">
      <c r="A219" s="39"/>
      <c r="B219" s="40"/>
      <c r="C219" s="219" t="s">
        <v>315</v>
      </c>
      <c r="D219" s="219" t="s">
        <v>153</v>
      </c>
      <c r="E219" s="220" t="s">
        <v>320</v>
      </c>
      <c r="F219" s="221" t="s">
        <v>321</v>
      </c>
      <c r="G219" s="222" t="s">
        <v>237</v>
      </c>
      <c r="H219" s="276"/>
      <c r="I219" s="224"/>
      <c r="J219" s="225">
        <f>ROUND(I219*H219,2)</f>
        <v>0</v>
      </c>
      <c r="K219" s="221" t="s">
        <v>177</v>
      </c>
      <c r="L219" s="45"/>
      <c r="M219" s="226" t="s">
        <v>1</v>
      </c>
      <c r="N219" s="227" t="s">
        <v>38</v>
      </c>
      <c r="O219" s="92"/>
      <c r="P219" s="228">
        <f>O219*H219</f>
        <v>0</v>
      </c>
      <c r="Q219" s="228">
        <v>0</v>
      </c>
      <c r="R219" s="228">
        <f>Q219*H219</f>
        <v>0</v>
      </c>
      <c r="S219" s="228">
        <v>0</v>
      </c>
      <c r="T219" s="229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0" t="s">
        <v>238</v>
      </c>
      <c r="AT219" s="230" t="s">
        <v>153</v>
      </c>
      <c r="AU219" s="230" t="s">
        <v>83</v>
      </c>
      <c r="AY219" s="18" t="s">
        <v>150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8" t="s">
        <v>81</v>
      </c>
      <c r="BK219" s="231">
        <f>ROUND(I219*H219,2)</f>
        <v>0</v>
      </c>
      <c r="BL219" s="18" t="s">
        <v>238</v>
      </c>
      <c r="BM219" s="230" t="s">
        <v>322</v>
      </c>
    </row>
    <row r="220" s="12" customFormat="1" ht="22.8" customHeight="1">
      <c r="A220" s="12"/>
      <c r="B220" s="203"/>
      <c r="C220" s="204"/>
      <c r="D220" s="205" t="s">
        <v>72</v>
      </c>
      <c r="E220" s="217" t="s">
        <v>323</v>
      </c>
      <c r="F220" s="217" t="s">
        <v>324</v>
      </c>
      <c r="G220" s="204"/>
      <c r="H220" s="204"/>
      <c r="I220" s="207"/>
      <c r="J220" s="218">
        <f>BK220</f>
        <v>0</v>
      </c>
      <c r="K220" s="204"/>
      <c r="L220" s="209"/>
      <c r="M220" s="210"/>
      <c r="N220" s="211"/>
      <c r="O220" s="211"/>
      <c r="P220" s="212">
        <f>SUM(P221:P236)</f>
        <v>0</v>
      </c>
      <c r="Q220" s="211"/>
      <c r="R220" s="212">
        <f>SUM(R221:R236)</f>
        <v>0.35948219999999996</v>
      </c>
      <c r="S220" s="211"/>
      <c r="T220" s="213">
        <f>SUM(T221:T236)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14" t="s">
        <v>83</v>
      </c>
      <c r="AT220" s="215" t="s">
        <v>72</v>
      </c>
      <c r="AU220" s="215" t="s">
        <v>81</v>
      </c>
      <c r="AY220" s="214" t="s">
        <v>150</v>
      </c>
      <c r="BK220" s="216">
        <f>SUM(BK221:BK236)</f>
        <v>0</v>
      </c>
    </row>
    <row r="221" s="2" customFormat="1" ht="24.15" customHeight="1">
      <c r="A221" s="39"/>
      <c r="B221" s="40"/>
      <c r="C221" s="219" t="s">
        <v>319</v>
      </c>
      <c r="D221" s="219" t="s">
        <v>153</v>
      </c>
      <c r="E221" s="220" t="s">
        <v>325</v>
      </c>
      <c r="F221" s="221" t="s">
        <v>326</v>
      </c>
      <c r="G221" s="222" t="s">
        <v>163</v>
      </c>
      <c r="H221" s="223">
        <v>47.74</v>
      </c>
      <c r="I221" s="224"/>
      <c r="J221" s="225">
        <f>ROUND(I221*H221,2)</f>
        <v>0</v>
      </c>
      <c r="K221" s="221" t="s">
        <v>177</v>
      </c>
      <c r="L221" s="45"/>
      <c r="M221" s="226" t="s">
        <v>1</v>
      </c>
      <c r="N221" s="227" t="s">
        <v>38</v>
      </c>
      <c r="O221" s="92"/>
      <c r="P221" s="228">
        <f>O221*H221</f>
        <v>0</v>
      </c>
      <c r="Q221" s="228">
        <v>0</v>
      </c>
      <c r="R221" s="228">
        <f>Q221*H221</f>
        <v>0</v>
      </c>
      <c r="S221" s="228">
        <v>0</v>
      </c>
      <c r="T221" s="229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0" t="s">
        <v>238</v>
      </c>
      <c r="AT221" s="230" t="s">
        <v>153</v>
      </c>
      <c r="AU221" s="230" t="s">
        <v>83</v>
      </c>
      <c r="AY221" s="18" t="s">
        <v>150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8" t="s">
        <v>81</v>
      </c>
      <c r="BK221" s="231">
        <f>ROUND(I221*H221,2)</f>
        <v>0</v>
      </c>
      <c r="BL221" s="18" t="s">
        <v>238</v>
      </c>
      <c r="BM221" s="230" t="s">
        <v>327</v>
      </c>
    </row>
    <row r="222" s="14" customFormat="1">
      <c r="A222" s="14"/>
      <c r="B222" s="243"/>
      <c r="C222" s="244"/>
      <c r="D222" s="234" t="s">
        <v>166</v>
      </c>
      <c r="E222" s="245" t="s">
        <v>1</v>
      </c>
      <c r="F222" s="246" t="s">
        <v>328</v>
      </c>
      <c r="G222" s="244"/>
      <c r="H222" s="247">
        <v>47.74</v>
      </c>
      <c r="I222" s="248"/>
      <c r="J222" s="244"/>
      <c r="K222" s="244"/>
      <c r="L222" s="249"/>
      <c r="M222" s="250"/>
      <c r="N222" s="251"/>
      <c r="O222" s="251"/>
      <c r="P222" s="251"/>
      <c r="Q222" s="251"/>
      <c r="R222" s="251"/>
      <c r="S222" s="251"/>
      <c r="T222" s="252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3" t="s">
        <v>166</v>
      </c>
      <c r="AU222" s="253" t="s">
        <v>83</v>
      </c>
      <c r="AV222" s="14" t="s">
        <v>83</v>
      </c>
      <c r="AW222" s="14" t="s">
        <v>30</v>
      </c>
      <c r="AX222" s="14" t="s">
        <v>81</v>
      </c>
      <c r="AY222" s="253" t="s">
        <v>150</v>
      </c>
    </row>
    <row r="223" s="2" customFormat="1" ht="16.5" customHeight="1">
      <c r="A223" s="39"/>
      <c r="B223" s="40"/>
      <c r="C223" s="219" t="s">
        <v>307</v>
      </c>
      <c r="D223" s="219" t="s">
        <v>153</v>
      </c>
      <c r="E223" s="220" t="s">
        <v>330</v>
      </c>
      <c r="F223" s="221" t="s">
        <v>331</v>
      </c>
      <c r="G223" s="222" t="s">
        <v>163</v>
      </c>
      <c r="H223" s="223">
        <v>47.74</v>
      </c>
      <c r="I223" s="224"/>
      <c r="J223" s="225">
        <f>ROUND(I223*H223,2)</f>
        <v>0</v>
      </c>
      <c r="K223" s="221" t="s">
        <v>177</v>
      </c>
      <c r="L223" s="45"/>
      <c r="M223" s="226" t="s">
        <v>1</v>
      </c>
      <c r="N223" s="227" t="s">
        <v>38</v>
      </c>
      <c r="O223" s="92"/>
      <c r="P223" s="228">
        <f>O223*H223</f>
        <v>0</v>
      </c>
      <c r="Q223" s="228">
        <v>0</v>
      </c>
      <c r="R223" s="228">
        <f>Q223*H223</f>
        <v>0</v>
      </c>
      <c r="S223" s="228">
        <v>0</v>
      </c>
      <c r="T223" s="229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0" t="s">
        <v>238</v>
      </c>
      <c r="AT223" s="230" t="s">
        <v>153</v>
      </c>
      <c r="AU223" s="230" t="s">
        <v>83</v>
      </c>
      <c r="AY223" s="18" t="s">
        <v>150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8" t="s">
        <v>81</v>
      </c>
      <c r="BK223" s="231">
        <f>ROUND(I223*H223,2)</f>
        <v>0</v>
      </c>
      <c r="BL223" s="18" t="s">
        <v>238</v>
      </c>
      <c r="BM223" s="230" t="s">
        <v>332</v>
      </c>
    </row>
    <row r="224" s="14" customFormat="1">
      <c r="A224" s="14"/>
      <c r="B224" s="243"/>
      <c r="C224" s="244"/>
      <c r="D224" s="234" t="s">
        <v>166</v>
      </c>
      <c r="E224" s="245" t="s">
        <v>1</v>
      </c>
      <c r="F224" s="246" t="s">
        <v>328</v>
      </c>
      <c r="G224" s="244"/>
      <c r="H224" s="247">
        <v>47.74</v>
      </c>
      <c r="I224" s="248"/>
      <c r="J224" s="244"/>
      <c r="K224" s="244"/>
      <c r="L224" s="249"/>
      <c r="M224" s="250"/>
      <c r="N224" s="251"/>
      <c r="O224" s="251"/>
      <c r="P224" s="251"/>
      <c r="Q224" s="251"/>
      <c r="R224" s="251"/>
      <c r="S224" s="251"/>
      <c r="T224" s="252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3" t="s">
        <v>166</v>
      </c>
      <c r="AU224" s="253" t="s">
        <v>83</v>
      </c>
      <c r="AV224" s="14" t="s">
        <v>83</v>
      </c>
      <c r="AW224" s="14" t="s">
        <v>30</v>
      </c>
      <c r="AX224" s="14" t="s">
        <v>81</v>
      </c>
      <c r="AY224" s="253" t="s">
        <v>150</v>
      </c>
    </row>
    <row r="225" s="2" customFormat="1" ht="24.15" customHeight="1">
      <c r="A225" s="39"/>
      <c r="B225" s="40"/>
      <c r="C225" s="219" t="s">
        <v>329</v>
      </c>
      <c r="D225" s="219" t="s">
        <v>153</v>
      </c>
      <c r="E225" s="220" t="s">
        <v>334</v>
      </c>
      <c r="F225" s="221" t="s">
        <v>335</v>
      </c>
      <c r="G225" s="222" t="s">
        <v>163</v>
      </c>
      <c r="H225" s="223">
        <v>47.74</v>
      </c>
      <c r="I225" s="224"/>
      <c r="J225" s="225">
        <f>ROUND(I225*H225,2)</f>
        <v>0</v>
      </c>
      <c r="K225" s="221" t="s">
        <v>177</v>
      </c>
      <c r="L225" s="45"/>
      <c r="M225" s="226" t="s">
        <v>1</v>
      </c>
      <c r="N225" s="227" t="s">
        <v>38</v>
      </c>
      <c r="O225" s="92"/>
      <c r="P225" s="228">
        <f>O225*H225</f>
        <v>0</v>
      </c>
      <c r="Q225" s="228">
        <v>3E-05</v>
      </c>
      <c r="R225" s="228">
        <f>Q225*H225</f>
        <v>0.0014322000000000002</v>
      </c>
      <c r="S225" s="228">
        <v>0</v>
      </c>
      <c r="T225" s="229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0" t="s">
        <v>238</v>
      </c>
      <c r="AT225" s="230" t="s">
        <v>153</v>
      </c>
      <c r="AU225" s="230" t="s">
        <v>83</v>
      </c>
      <c r="AY225" s="18" t="s">
        <v>150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8" t="s">
        <v>81</v>
      </c>
      <c r="BK225" s="231">
        <f>ROUND(I225*H225,2)</f>
        <v>0</v>
      </c>
      <c r="BL225" s="18" t="s">
        <v>238</v>
      </c>
      <c r="BM225" s="230" t="s">
        <v>336</v>
      </c>
    </row>
    <row r="226" s="14" customFormat="1">
      <c r="A226" s="14"/>
      <c r="B226" s="243"/>
      <c r="C226" s="244"/>
      <c r="D226" s="234" t="s">
        <v>166</v>
      </c>
      <c r="E226" s="245" t="s">
        <v>1</v>
      </c>
      <c r="F226" s="246" t="s">
        <v>328</v>
      </c>
      <c r="G226" s="244"/>
      <c r="H226" s="247">
        <v>47.74</v>
      </c>
      <c r="I226" s="248"/>
      <c r="J226" s="244"/>
      <c r="K226" s="244"/>
      <c r="L226" s="249"/>
      <c r="M226" s="250"/>
      <c r="N226" s="251"/>
      <c r="O226" s="251"/>
      <c r="P226" s="251"/>
      <c r="Q226" s="251"/>
      <c r="R226" s="251"/>
      <c r="S226" s="251"/>
      <c r="T226" s="252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3" t="s">
        <v>166</v>
      </c>
      <c r="AU226" s="253" t="s">
        <v>83</v>
      </c>
      <c r="AV226" s="14" t="s">
        <v>83</v>
      </c>
      <c r="AW226" s="14" t="s">
        <v>30</v>
      </c>
      <c r="AX226" s="14" t="s">
        <v>81</v>
      </c>
      <c r="AY226" s="253" t="s">
        <v>150</v>
      </c>
    </row>
    <row r="227" s="2" customFormat="1" ht="33" customHeight="1">
      <c r="A227" s="39"/>
      <c r="B227" s="40"/>
      <c r="C227" s="219" t="s">
        <v>333</v>
      </c>
      <c r="D227" s="219" t="s">
        <v>153</v>
      </c>
      <c r="E227" s="220" t="s">
        <v>338</v>
      </c>
      <c r="F227" s="221" t="s">
        <v>339</v>
      </c>
      <c r="G227" s="222" t="s">
        <v>163</v>
      </c>
      <c r="H227" s="223">
        <v>47.74</v>
      </c>
      <c r="I227" s="224"/>
      <c r="J227" s="225">
        <f>ROUND(I227*H227,2)</f>
        <v>0</v>
      </c>
      <c r="K227" s="221" t="s">
        <v>164</v>
      </c>
      <c r="L227" s="45"/>
      <c r="M227" s="226" t="s">
        <v>1</v>
      </c>
      <c r="N227" s="227" t="s">
        <v>38</v>
      </c>
      <c r="O227" s="92"/>
      <c r="P227" s="228">
        <f>O227*H227</f>
        <v>0</v>
      </c>
      <c r="Q227" s="228">
        <v>0.0075</v>
      </c>
      <c r="R227" s="228">
        <f>Q227*H227</f>
        <v>0.35804999999999996</v>
      </c>
      <c r="S227" s="228">
        <v>0</v>
      </c>
      <c r="T227" s="229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0" t="s">
        <v>238</v>
      </c>
      <c r="AT227" s="230" t="s">
        <v>153</v>
      </c>
      <c r="AU227" s="230" t="s">
        <v>83</v>
      </c>
      <c r="AY227" s="18" t="s">
        <v>150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8" t="s">
        <v>81</v>
      </c>
      <c r="BK227" s="231">
        <f>ROUND(I227*H227,2)</f>
        <v>0</v>
      </c>
      <c r="BL227" s="18" t="s">
        <v>238</v>
      </c>
      <c r="BM227" s="230" t="s">
        <v>340</v>
      </c>
    </row>
    <row r="228" s="14" customFormat="1">
      <c r="A228" s="14"/>
      <c r="B228" s="243"/>
      <c r="C228" s="244"/>
      <c r="D228" s="234" t="s">
        <v>166</v>
      </c>
      <c r="E228" s="245" t="s">
        <v>1</v>
      </c>
      <c r="F228" s="246" t="s">
        <v>328</v>
      </c>
      <c r="G228" s="244"/>
      <c r="H228" s="247">
        <v>47.74</v>
      </c>
      <c r="I228" s="248"/>
      <c r="J228" s="244"/>
      <c r="K228" s="244"/>
      <c r="L228" s="249"/>
      <c r="M228" s="250"/>
      <c r="N228" s="251"/>
      <c r="O228" s="251"/>
      <c r="P228" s="251"/>
      <c r="Q228" s="251"/>
      <c r="R228" s="251"/>
      <c r="S228" s="251"/>
      <c r="T228" s="252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3" t="s">
        <v>166</v>
      </c>
      <c r="AU228" s="253" t="s">
        <v>83</v>
      </c>
      <c r="AV228" s="14" t="s">
        <v>83</v>
      </c>
      <c r="AW228" s="14" t="s">
        <v>30</v>
      </c>
      <c r="AX228" s="14" t="s">
        <v>81</v>
      </c>
      <c r="AY228" s="253" t="s">
        <v>150</v>
      </c>
    </row>
    <row r="229" s="2" customFormat="1" ht="24.15" customHeight="1">
      <c r="A229" s="39"/>
      <c r="B229" s="40"/>
      <c r="C229" s="219" t="s">
        <v>337</v>
      </c>
      <c r="D229" s="219" t="s">
        <v>153</v>
      </c>
      <c r="E229" s="220" t="s">
        <v>342</v>
      </c>
      <c r="F229" s="221" t="s">
        <v>343</v>
      </c>
      <c r="G229" s="222" t="s">
        <v>237</v>
      </c>
      <c r="H229" s="276"/>
      <c r="I229" s="224"/>
      <c r="J229" s="225">
        <f>ROUND(I229*H229,2)</f>
        <v>0</v>
      </c>
      <c r="K229" s="221" t="s">
        <v>177</v>
      </c>
      <c r="L229" s="45"/>
      <c r="M229" s="226" t="s">
        <v>1</v>
      </c>
      <c r="N229" s="227" t="s">
        <v>38</v>
      </c>
      <c r="O229" s="92"/>
      <c r="P229" s="228">
        <f>O229*H229</f>
        <v>0</v>
      </c>
      <c r="Q229" s="228">
        <v>0</v>
      </c>
      <c r="R229" s="228">
        <f>Q229*H229</f>
        <v>0</v>
      </c>
      <c r="S229" s="228">
        <v>0</v>
      </c>
      <c r="T229" s="229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0" t="s">
        <v>238</v>
      </c>
      <c r="AT229" s="230" t="s">
        <v>153</v>
      </c>
      <c r="AU229" s="230" t="s">
        <v>83</v>
      </c>
      <c r="AY229" s="18" t="s">
        <v>150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8" t="s">
        <v>81</v>
      </c>
      <c r="BK229" s="231">
        <f>ROUND(I229*H229,2)</f>
        <v>0</v>
      </c>
      <c r="BL229" s="18" t="s">
        <v>238</v>
      </c>
      <c r="BM229" s="230" t="s">
        <v>344</v>
      </c>
    </row>
    <row r="230" s="2" customFormat="1" ht="24.15" customHeight="1">
      <c r="A230" s="39"/>
      <c r="B230" s="40"/>
      <c r="C230" s="219" t="s">
        <v>341</v>
      </c>
      <c r="D230" s="219" t="s">
        <v>153</v>
      </c>
      <c r="E230" s="220" t="s">
        <v>346</v>
      </c>
      <c r="F230" s="221" t="s">
        <v>347</v>
      </c>
      <c r="G230" s="222" t="s">
        <v>163</v>
      </c>
      <c r="H230" s="223">
        <v>47.74</v>
      </c>
      <c r="I230" s="224"/>
      <c r="J230" s="225">
        <f>ROUND(I230*H230,2)</f>
        <v>0</v>
      </c>
      <c r="K230" s="221" t="s">
        <v>1</v>
      </c>
      <c r="L230" s="45"/>
      <c r="M230" s="226" t="s">
        <v>1</v>
      </c>
      <c r="N230" s="227" t="s">
        <v>38</v>
      </c>
      <c r="O230" s="92"/>
      <c r="P230" s="228">
        <f>O230*H230</f>
        <v>0</v>
      </c>
      <c r="Q230" s="228">
        <v>0</v>
      </c>
      <c r="R230" s="228">
        <f>Q230*H230</f>
        <v>0</v>
      </c>
      <c r="S230" s="228">
        <v>0</v>
      </c>
      <c r="T230" s="229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0" t="s">
        <v>238</v>
      </c>
      <c r="AT230" s="230" t="s">
        <v>153</v>
      </c>
      <c r="AU230" s="230" t="s">
        <v>83</v>
      </c>
      <c r="AY230" s="18" t="s">
        <v>150</v>
      </c>
      <c r="BE230" s="231">
        <f>IF(N230="základní",J230,0)</f>
        <v>0</v>
      </c>
      <c r="BF230" s="231">
        <f>IF(N230="snížená",J230,0)</f>
        <v>0</v>
      </c>
      <c r="BG230" s="231">
        <f>IF(N230="zákl. přenesená",J230,0)</f>
        <v>0</v>
      </c>
      <c r="BH230" s="231">
        <f>IF(N230="sníž. přenesená",J230,0)</f>
        <v>0</v>
      </c>
      <c r="BI230" s="231">
        <f>IF(N230="nulová",J230,0)</f>
        <v>0</v>
      </c>
      <c r="BJ230" s="18" t="s">
        <v>81</v>
      </c>
      <c r="BK230" s="231">
        <f>ROUND(I230*H230,2)</f>
        <v>0</v>
      </c>
      <c r="BL230" s="18" t="s">
        <v>238</v>
      </c>
      <c r="BM230" s="230" t="s">
        <v>348</v>
      </c>
    </row>
    <row r="231" s="2" customFormat="1">
      <c r="A231" s="39"/>
      <c r="B231" s="40"/>
      <c r="C231" s="41"/>
      <c r="D231" s="234" t="s">
        <v>260</v>
      </c>
      <c r="E231" s="41"/>
      <c r="F231" s="277" t="s">
        <v>349</v>
      </c>
      <c r="G231" s="41"/>
      <c r="H231" s="41"/>
      <c r="I231" s="278"/>
      <c r="J231" s="41"/>
      <c r="K231" s="41"/>
      <c r="L231" s="45"/>
      <c r="M231" s="279"/>
      <c r="N231" s="280"/>
      <c r="O231" s="92"/>
      <c r="P231" s="92"/>
      <c r="Q231" s="92"/>
      <c r="R231" s="92"/>
      <c r="S231" s="92"/>
      <c r="T231" s="93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260</v>
      </c>
      <c r="AU231" s="18" t="s">
        <v>83</v>
      </c>
    </row>
    <row r="232" s="14" customFormat="1">
      <c r="A232" s="14"/>
      <c r="B232" s="243"/>
      <c r="C232" s="244"/>
      <c r="D232" s="234" t="s">
        <v>166</v>
      </c>
      <c r="E232" s="245" t="s">
        <v>1</v>
      </c>
      <c r="F232" s="246" t="s">
        <v>328</v>
      </c>
      <c r="G232" s="244"/>
      <c r="H232" s="247">
        <v>47.74</v>
      </c>
      <c r="I232" s="248"/>
      <c r="J232" s="244"/>
      <c r="K232" s="244"/>
      <c r="L232" s="249"/>
      <c r="M232" s="250"/>
      <c r="N232" s="251"/>
      <c r="O232" s="251"/>
      <c r="P232" s="251"/>
      <c r="Q232" s="251"/>
      <c r="R232" s="251"/>
      <c r="S232" s="251"/>
      <c r="T232" s="252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3" t="s">
        <v>166</v>
      </c>
      <c r="AU232" s="253" t="s">
        <v>83</v>
      </c>
      <c r="AV232" s="14" t="s">
        <v>83</v>
      </c>
      <c r="AW232" s="14" t="s">
        <v>30</v>
      </c>
      <c r="AX232" s="14" t="s">
        <v>81</v>
      </c>
      <c r="AY232" s="253" t="s">
        <v>150</v>
      </c>
    </row>
    <row r="233" s="2" customFormat="1" ht="16.5" customHeight="1">
      <c r="A233" s="39"/>
      <c r="B233" s="40"/>
      <c r="C233" s="219" t="s">
        <v>345</v>
      </c>
      <c r="D233" s="219" t="s">
        <v>153</v>
      </c>
      <c r="E233" s="220" t="s">
        <v>351</v>
      </c>
      <c r="F233" s="221" t="s">
        <v>352</v>
      </c>
      <c r="G233" s="222" t="s">
        <v>183</v>
      </c>
      <c r="H233" s="223">
        <v>40</v>
      </c>
      <c r="I233" s="224"/>
      <c r="J233" s="225">
        <f>ROUND(I233*H233,2)</f>
        <v>0</v>
      </c>
      <c r="K233" s="221" t="s">
        <v>1</v>
      </c>
      <c r="L233" s="45"/>
      <c r="M233" s="226" t="s">
        <v>1</v>
      </c>
      <c r="N233" s="227" t="s">
        <v>38</v>
      </c>
      <c r="O233" s="92"/>
      <c r="P233" s="228">
        <f>O233*H233</f>
        <v>0</v>
      </c>
      <c r="Q233" s="228">
        <v>0</v>
      </c>
      <c r="R233" s="228">
        <f>Q233*H233</f>
        <v>0</v>
      </c>
      <c r="S233" s="228">
        <v>0</v>
      </c>
      <c r="T233" s="229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0" t="s">
        <v>238</v>
      </c>
      <c r="AT233" s="230" t="s">
        <v>153</v>
      </c>
      <c r="AU233" s="230" t="s">
        <v>83</v>
      </c>
      <c r="AY233" s="18" t="s">
        <v>150</v>
      </c>
      <c r="BE233" s="231">
        <f>IF(N233="základní",J233,0)</f>
        <v>0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18" t="s">
        <v>81</v>
      </c>
      <c r="BK233" s="231">
        <f>ROUND(I233*H233,2)</f>
        <v>0</v>
      </c>
      <c r="BL233" s="18" t="s">
        <v>238</v>
      </c>
      <c r="BM233" s="230" t="s">
        <v>353</v>
      </c>
    </row>
    <row r="234" s="14" customFormat="1">
      <c r="A234" s="14"/>
      <c r="B234" s="243"/>
      <c r="C234" s="244"/>
      <c r="D234" s="234" t="s">
        <v>166</v>
      </c>
      <c r="E234" s="245" t="s">
        <v>1</v>
      </c>
      <c r="F234" s="246" t="s">
        <v>354</v>
      </c>
      <c r="G234" s="244"/>
      <c r="H234" s="247">
        <v>40</v>
      </c>
      <c r="I234" s="248"/>
      <c r="J234" s="244"/>
      <c r="K234" s="244"/>
      <c r="L234" s="249"/>
      <c r="M234" s="250"/>
      <c r="N234" s="251"/>
      <c r="O234" s="251"/>
      <c r="P234" s="251"/>
      <c r="Q234" s="251"/>
      <c r="R234" s="251"/>
      <c r="S234" s="251"/>
      <c r="T234" s="252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3" t="s">
        <v>166</v>
      </c>
      <c r="AU234" s="253" t="s">
        <v>83</v>
      </c>
      <c r="AV234" s="14" t="s">
        <v>83</v>
      </c>
      <c r="AW234" s="14" t="s">
        <v>30</v>
      </c>
      <c r="AX234" s="14" t="s">
        <v>81</v>
      </c>
      <c r="AY234" s="253" t="s">
        <v>150</v>
      </c>
    </row>
    <row r="235" s="2" customFormat="1" ht="16.5" customHeight="1">
      <c r="A235" s="39"/>
      <c r="B235" s="40"/>
      <c r="C235" s="219" t="s">
        <v>350</v>
      </c>
      <c r="D235" s="219" t="s">
        <v>153</v>
      </c>
      <c r="E235" s="220" t="s">
        <v>356</v>
      </c>
      <c r="F235" s="221" t="s">
        <v>357</v>
      </c>
      <c r="G235" s="222" t="s">
        <v>183</v>
      </c>
      <c r="H235" s="223">
        <v>4</v>
      </c>
      <c r="I235" s="224"/>
      <c r="J235" s="225">
        <f>ROUND(I235*H235,2)</f>
        <v>0</v>
      </c>
      <c r="K235" s="221" t="s">
        <v>1</v>
      </c>
      <c r="L235" s="45"/>
      <c r="M235" s="226" t="s">
        <v>1</v>
      </c>
      <c r="N235" s="227" t="s">
        <v>38</v>
      </c>
      <c r="O235" s="92"/>
      <c r="P235" s="228">
        <f>O235*H235</f>
        <v>0</v>
      </c>
      <c r="Q235" s="228">
        <v>0</v>
      </c>
      <c r="R235" s="228">
        <f>Q235*H235</f>
        <v>0</v>
      </c>
      <c r="S235" s="228">
        <v>0</v>
      </c>
      <c r="T235" s="229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0" t="s">
        <v>238</v>
      </c>
      <c r="AT235" s="230" t="s">
        <v>153</v>
      </c>
      <c r="AU235" s="230" t="s">
        <v>83</v>
      </c>
      <c r="AY235" s="18" t="s">
        <v>150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8" t="s">
        <v>81</v>
      </c>
      <c r="BK235" s="231">
        <f>ROUND(I235*H235,2)</f>
        <v>0</v>
      </c>
      <c r="BL235" s="18" t="s">
        <v>238</v>
      </c>
      <c r="BM235" s="230" t="s">
        <v>358</v>
      </c>
    </row>
    <row r="236" s="14" customFormat="1">
      <c r="A236" s="14"/>
      <c r="B236" s="243"/>
      <c r="C236" s="244"/>
      <c r="D236" s="234" t="s">
        <v>166</v>
      </c>
      <c r="E236" s="245" t="s">
        <v>1</v>
      </c>
      <c r="F236" s="246" t="s">
        <v>359</v>
      </c>
      <c r="G236" s="244"/>
      <c r="H236" s="247">
        <v>4</v>
      </c>
      <c r="I236" s="248"/>
      <c r="J236" s="244"/>
      <c r="K236" s="244"/>
      <c r="L236" s="249"/>
      <c r="M236" s="250"/>
      <c r="N236" s="251"/>
      <c r="O236" s="251"/>
      <c r="P236" s="251"/>
      <c r="Q236" s="251"/>
      <c r="R236" s="251"/>
      <c r="S236" s="251"/>
      <c r="T236" s="252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3" t="s">
        <v>166</v>
      </c>
      <c r="AU236" s="253" t="s">
        <v>83</v>
      </c>
      <c r="AV236" s="14" t="s">
        <v>83</v>
      </c>
      <c r="AW236" s="14" t="s">
        <v>30</v>
      </c>
      <c r="AX236" s="14" t="s">
        <v>81</v>
      </c>
      <c r="AY236" s="253" t="s">
        <v>150</v>
      </c>
    </row>
    <row r="237" s="12" customFormat="1" ht="22.8" customHeight="1">
      <c r="A237" s="12"/>
      <c r="B237" s="203"/>
      <c r="C237" s="204"/>
      <c r="D237" s="205" t="s">
        <v>72</v>
      </c>
      <c r="E237" s="217" t="s">
        <v>360</v>
      </c>
      <c r="F237" s="217" t="s">
        <v>361</v>
      </c>
      <c r="G237" s="204"/>
      <c r="H237" s="204"/>
      <c r="I237" s="207"/>
      <c r="J237" s="218">
        <f>BK237</f>
        <v>0</v>
      </c>
      <c r="K237" s="204"/>
      <c r="L237" s="209"/>
      <c r="M237" s="210"/>
      <c r="N237" s="211"/>
      <c r="O237" s="211"/>
      <c r="P237" s="212">
        <f>P238</f>
        <v>0</v>
      </c>
      <c r="Q237" s="211"/>
      <c r="R237" s="212">
        <f>R238</f>
        <v>0</v>
      </c>
      <c r="S237" s="211"/>
      <c r="T237" s="213">
        <f>T238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14" t="s">
        <v>83</v>
      </c>
      <c r="AT237" s="215" t="s">
        <v>72</v>
      </c>
      <c r="AU237" s="215" t="s">
        <v>81</v>
      </c>
      <c r="AY237" s="214" t="s">
        <v>150</v>
      </c>
      <c r="BK237" s="216">
        <f>BK238</f>
        <v>0</v>
      </c>
    </row>
    <row r="238" s="2" customFormat="1" ht="24.15" customHeight="1">
      <c r="A238" s="39"/>
      <c r="B238" s="40"/>
      <c r="C238" s="219" t="s">
        <v>355</v>
      </c>
      <c r="D238" s="219" t="s">
        <v>153</v>
      </c>
      <c r="E238" s="220" t="s">
        <v>363</v>
      </c>
      <c r="F238" s="221" t="s">
        <v>364</v>
      </c>
      <c r="G238" s="222" t="s">
        <v>200</v>
      </c>
      <c r="H238" s="223">
        <v>3</v>
      </c>
      <c r="I238" s="224"/>
      <c r="J238" s="225">
        <f>ROUND(I238*H238,2)</f>
        <v>0</v>
      </c>
      <c r="K238" s="221" t="s">
        <v>1</v>
      </c>
      <c r="L238" s="45"/>
      <c r="M238" s="226" t="s">
        <v>1</v>
      </c>
      <c r="N238" s="227" t="s">
        <v>38</v>
      </c>
      <c r="O238" s="92"/>
      <c r="P238" s="228">
        <f>O238*H238</f>
        <v>0</v>
      </c>
      <c r="Q238" s="228">
        <v>0</v>
      </c>
      <c r="R238" s="228">
        <f>Q238*H238</f>
        <v>0</v>
      </c>
      <c r="S238" s="228">
        <v>0</v>
      </c>
      <c r="T238" s="229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0" t="s">
        <v>238</v>
      </c>
      <c r="AT238" s="230" t="s">
        <v>153</v>
      </c>
      <c r="AU238" s="230" t="s">
        <v>83</v>
      </c>
      <c r="AY238" s="18" t="s">
        <v>150</v>
      </c>
      <c r="BE238" s="231">
        <f>IF(N238="základní",J238,0)</f>
        <v>0</v>
      </c>
      <c r="BF238" s="231">
        <f>IF(N238="snížená",J238,0)</f>
        <v>0</v>
      </c>
      <c r="BG238" s="231">
        <f>IF(N238="zákl. přenesená",J238,0)</f>
        <v>0</v>
      </c>
      <c r="BH238" s="231">
        <f>IF(N238="sníž. přenesená",J238,0)</f>
        <v>0</v>
      </c>
      <c r="BI238" s="231">
        <f>IF(N238="nulová",J238,0)</f>
        <v>0</v>
      </c>
      <c r="BJ238" s="18" t="s">
        <v>81</v>
      </c>
      <c r="BK238" s="231">
        <f>ROUND(I238*H238,2)</f>
        <v>0</v>
      </c>
      <c r="BL238" s="18" t="s">
        <v>238</v>
      </c>
      <c r="BM238" s="230" t="s">
        <v>365</v>
      </c>
    </row>
    <row r="239" s="12" customFormat="1" ht="22.8" customHeight="1">
      <c r="A239" s="12"/>
      <c r="B239" s="203"/>
      <c r="C239" s="204"/>
      <c r="D239" s="205" t="s">
        <v>72</v>
      </c>
      <c r="E239" s="217" t="s">
        <v>366</v>
      </c>
      <c r="F239" s="217" t="s">
        <v>367</v>
      </c>
      <c r="G239" s="204"/>
      <c r="H239" s="204"/>
      <c r="I239" s="207"/>
      <c r="J239" s="218">
        <f>BK239</f>
        <v>0</v>
      </c>
      <c r="K239" s="204"/>
      <c r="L239" s="209"/>
      <c r="M239" s="210"/>
      <c r="N239" s="211"/>
      <c r="O239" s="211"/>
      <c r="P239" s="212">
        <f>SUM(P240:P264)</f>
        <v>0</v>
      </c>
      <c r="Q239" s="211"/>
      <c r="R239" s="212">
        <f>SUM(R240:R264)</f>
        <v>0.15686000000000003</v>
      </c>
      <c r="S239" s="211"/>
      <c r="T239" s="213">
        <f>SUM(T240:T264)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14" t="s">
        <v>83</v>
      </c>
      <c r="AT239" s="215" t="s">
        <v>72</v>
      </c>
      <c r="AU239" s="215" t="s">
        <v>81</v>
      </c>
      <c r="AY239" s="214" t="s">
        <v>150</v>
      </c>
      <c r="BK239" s="216">
        <f>SUM(BK240:BK264)</f>
        <v>0</v>
      </c>
    </row>
    <row r="240" s="2" customFormat="1" ht="24.15" customHeight="1">
      <c r="A240" s="39"/>
      <c r="B240" s="40"/>
      <c r="C240" s="219" t="s">
        <v>362</v>
      </c>
      <c r="D240" s="219" t="s">
        <v>153</v>
      </c>
      <c r="E240" s="220" t="s">
        <v>369</v>
      </c>
      <c r="F240" s="221" t="s">
        <v>370</v>
      </c>
      <c r="G240" s="222" t="s">
        <v>163</v>
      </c>
      <c r="H240" s="223">
        <v>313.72000000000004</v>
      </c>
      <c r="I240" s="224"/>
      <c r="J240" s="225">
        <f>ROUND(I240*H240,2)</f>
        <v>0</v>
      </c>
      <c r="K240" s="221" t="s">
        <v>164</v>
      </c>
      <c r="L240" s="45"/>
      <c r="M240" s="226" t="s">
        <v>1</v>
      </c>
      <c r="N240" s="227" t="s">
        <v>38</v>
      </c>
      <c r="O240" s="92"/>
      <c r="P240" s="228">
        <f>O240*H240</f>
        <v>0</v>
      </c>
      <c r="Q240" s="228">
        <v>0</v>
      </c>
      <c r="R240" s="228">
        <f>Q240*H240</f>
        <v>0</v>
      </c>
      <c r="S240" s="228">
        <v>0</v>
      </c>
      <c r="T240" s="229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0" t="s">
        <v>238</v>
      </c>
      <c r="AT240" s="230" t="s">
        <v>153</v>
      </c>
      <c r="AU240" s="230" t="s">
        <v>83</v>
      </c>
      <c r="AY240" s="18" t="s">
        <v>150</v>
      </c>
      <c r="BE240" s="231">
        <f>IF(N240="základní",J240,0)</f>
        <v>0</v>
      </c>
      <c r="BF240" s="231">
        <f>IF(N240="snížená",J240,0)</f>
        <v>0</v>
      </c>
      <c r="BG240" s="231">
        <f>IF(N240="zákl. přenesená",J240,0)</f>
        <v>0</v>
      </c>
      <c r="BH240" s="231">
        <f>IF(N240="sníž. přenesená",J240,0)</f>
        <v>0</v>
      </c>
      <c r="BI240" s="231">
        <f>IF(N240="nulová",J240,0)</f>
        <v>0</v>
      </c>
      <c r="BJ240" s="18" t="s">
        <v>81</v>
      </c>
      <c r="BK240" s="231">
        <f>ROUND(I240*H240,2)</f>
        <v>0</v>
      </c>
      <c r="BL240" s="18" t="s">
        <v>238</v>
      </c>
      <c r="BM240" s="230" t="s">
        <v>371</v>
      </c>
    </row>
    <row r="241" s="14" customFormat="1">
      <c r="A241" s="14"/>
      <c r="B241" s="243"/>
      <c r="C241" s="244"/>
      <c r="D241" s="234" t="s">
        <v>166</v>
      </c>
      <c r="E241" s="245" t="s">
        <v>1</v>
      </c>
      <c r="F241" s="246" t="s">
        <v>372</v>
      </c>
      <c r="G241" s="244"/>
      <c r="H241" s="247">
        <v>32.76</v>
      </c>
      <c r="I241" s="248"/>
      <c r="J241" s="244"/>
      <c r="K241" s="244"/>
      <c r="L241" s="249"/>
      <c r="M241" s="250"/>
      <c r="N241" s="251"/>
      <c r="O241" s="251"/>
      <c r="P241" s="251"/>
      <c r="Q241" s="251"/>
      <c r="R241" s="251"/>
      <c r="S241" s="251"/>
      <c r="T241" s="252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3" t="s">
        <v>166</v>
      </c>
      <c r="AU241" s="253" t="s">
        <v>83</v>
      </c>
      <c r="AV241" s="14" t="s">
        <v>83</v>
      </c>
      <c r="AW241" s="14" t="s">
        <v>30</v>
      </c>
      <c r="AX241" s="14" t="s">
        <v>73</v>
      </c>
      <c r="AY241" s="253" t="s">
        <v>150</v>
      </c>
    </row>
    <row r="242" s="14" customFormat="1">
      <c r="A242" s="14"/>
      <c r="B242" s="243"/>
      <c r="C242" s="244"/>
      <c r="D242" s="234" t="s">
        <v>166</v>
      </c>
      <c r="E242" s="245" t="s">
        <v>1</v>
      </c>
      <c r="F242" s="246" t="s">
        <v>373</v>
      </c>
      <c r="G242" s="244"/>
      <c r="H242" s="247">
        <v>59.28</v>
      </c>
      <c r="I242" s="248"/>
      <c r="J242" s="244"/>
      <c r="K242" s="244"/>
      <c r="L242" s="249"/>
      <c r="M242" s="250"/>
      <c r="N242" s="251"/>
      <c r="O242" s="251"/>
      <c r="P242" s="251"/>
      <c r="Q242" s="251"/>
      <c r="R242" s="251"/>
      <c r="S242" s="251"/>
      <c r="T242" s="252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3" t="s">
        <v>166</v>
      </c>
      <c r="AU242" s="253" t="s">
        <v>83</v>
      </c>
      <c r="AV242" s="14" t="s">
        <v>83</v>
      </c>
      <c r="AW242" s="14" t="s">
        <v>30</v>
      </c>
      <c r="AX242" s="14" t="s">
        <v>73</v>
      </c>
      <c r="AY242" s="253" t="s">
        <v>150</v>
      </c>
    </row>
    <row r="243" s="14" customFormat="1">
      <c r="A243" s="14"/>
      <c r="B243" s="243"/>
      <c r="C243" s="244"/>
      <c r="D243" s="234" t="s">
        <v>166</v>
      </c>
      <c r="E243" s="245" t="s">
        <v>1</v>
      </c>
      <c r="F243" s="246" t="s">
        <v>374</v>
      </c>
      <c r="G243" s="244"/>
      <c r="H243" s="247">
        <v>48.1</v>
      </c>
      <c r="I243" s="248"/>
      <c r="J243" s="244"/>
      <c r="K243" s="244"/>
      <c r="L243" s="249"/>
      <c r="M243" s="250"/>
      <c r="N243" s="251"/>
      <c r="O243" s="251"/>
      <c r="P243" s="251"/>
      <c r="Q243" s="251"/>
      <c r="R243" s="251"/>
      <c r="S243" s="251"/>
      <c r="T243" s="252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3" t="s">
        <v>166</v>
      </c>
      <c r="AU243" s="253" t="s">
        <v>83</v>
      </c>
      <c r="AV243" s="14" t="s">
        <v>83</v>
      </c>
      <c r="AW243" s="14" t="s">
        <v>30</v>
      </c>
      <c r="AX243" s="14" t="s">
        <v>73</v>
      </c>
      <c r="AY243" s="253" t="s">
        <v>150</v>
      </c>
    </row>
    <row r="244" s="14" customFormat="1">
      <c r="A244" s="14"/>
      <c r="B244" s="243"/>
      <c r="C244" s="244"/>
      <c r="D244" s="234" t="s">
        <v>166</v>
      </c>
      <c r="E244" s="245" t="s">
        <v>1</v>
      </c>
      <c r="F244" s="246" t="s">
        <v>375</v>
      </c>
      <c r="G244" s="244"/>
      <c r="H244" s="247">
        <v>59.08</v>
      </c>
      <c r="I244" s="248"/>
      <c r="J244" s="244"/>
      <c r="K244" s="244"/>
      <c r="L244" s="249"/>
      <c r="M244" s="250"/>
      <c r="N244" s="251"/>
      <c r="O244" s="251"/>
      <c r="P244" s="251"/>
      <c r="Q244" s="251"/>
      <c r="R244" s="251"/>
      <c r="S244" s="251"/>
      <c r="T244" s="252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3" t="s">
        <v>166</v>
      </c>
      <c r="AU244" s="253" t="s">
        <v>83</v>
      </c>
      <c r="AV244" s="14" t="s">
        <v>83</v>
      </c>
      <c r="AW244" s="14" t="s">
        <v>30</v>
      </c>
      <c r="AX244" s="14" t="s">
        <v>73</v>
      </c>
      <c r="AY244" s="253" t="s">
        <v>150</v>
      </c>
    </row>
    <row r="245" s="15" customFormat="1">
      <c r="A245" s="15"/>
      <c r="B245" s="254"/>
      <c r="C245" s="255"/>
      <c r="D245" s="234" t="s">
        <v>166</v>
      </c>
      <c r="E245" s="256" t="s">
        <v>1</v>
      </c>
      <c r="F245" s="257" t="s">
        <v>171</v>
      </c>
      <c r="G245" s="255"/>
      <c r="H245" s="258">
        <v>199.21999999999997</v>
      </c>
      <c r="I245" s="259"/>
      <c r="J245" s="255"/>
      <c r="K245" s="255"/>
      <c r="L245" s="260"/>
      <c r="M245" s="261"/>
      <c r="N245" s="262"/>
      <c r="O245" s="262"/>
      <c r="P245" s="262"/>
      <c r="Q245" s="262"/>
      <c r="R245" s="262"/>
      <c r="S245" s="262"/>
      <c r="T245" s="263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64" t="s">
        <v>166</v>
      </c>
      <c r="AU245" s="264" t="s">
        <v>83</v>
      </c>
      <c r="AV245" s="15" t="s">
        <v>172</v>
      </c>
      <c r="AW245" s="15" t="s">
        <v>30</v>
      </c>
      <c r="AX245" s="15" t="s">
        <v>73</v>
      </c>
      <c r="AY245" s="264" t="s">
        <v>150</v>
      </c>
    </row>
    <row r="246" s="14" customFormat="1">
      <c r="A246" s="14"/>
      <c r="B246" s="243"/>
      <c r="C246" s="244"/>
      <c r="D246" s="234" t="s">
        <v>166</v>
      </c>
      <c r="E246" s="245" t="s">
        <v>1</v>
      </c>
      <c r="F246" s="246" t="s">
        <v>376</v>
      </c>
      <c r="G246" s="244"/>
      <c r="H246" s="247">
        <v>114.5</v>
      </c>
      <c r="I246" s="248"/>
      <c r="J246" s="244"/>
      <c r="K246" s="244"/>
      <c r="L246" s="249"/>
      <c r="M246" s="250"/>
      <c r="N246" s="251"/>
      <c r="O246" s="251"/>
      <c r="P246" s="251"/>
      <c r="Q246" s="251"/>
      <c r="R246" s="251"/>
      <c r="S246" s="251"/>
      <c r="T246" s="252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3" t="s">
        <v>166</v>
      </c>
      <c r="AU246" s="253" t="s">
        <v>83</v>
      </c>
      <c r="AV246" s="14" t="s">
        <v>83</v>
      </c>
      <c r="AW246" s="14" t="s">
        <v>30</v>
      </c>
      <c r="AX246" s="14" t="s">
        <v>73</v>
      </c>
      <c r="AY246" s="253" t="s">
        <v>150</v>
      </c>
    </row>
    <row r="247" s="16" customFormat="1">
      <c r="A247" s="16"/>
      <c r="B247" s="265"/>
      <c r="C247" s="266"/>
      <c r="D247" s="234" t="s">
        <v>166</v>
      </c>
      <c r="E247" s="267" t="s">
        <v>1</v>
      </c>
      <c r="F247" s="268" t="s">
        <v>174</v>
      </c>
      <c r="G247" s="266"/>
      <c r="H247" s="269">
        <v>313.71999999999996</v>
      </c>
      <c r="I247" s="270"/>
      <c r="J247" s="266"/>
      <c r="K247" s="266"/>
      <c r="L247" s="271"/>
      <c r="M247" s="272"/>
      <c r="N247" s="273"/>
      <c r="O247" s="273"/>
      <c r="P247" s="273"/>
      <c r="Q247" s="273"/>
      <c r="R247" s="273"/>
      <c r="S247" s="273"/>
      <c r="T247" s="274"/>
      <c r="U247" s="16"/>
      <c r="V247" s="16"/>
      <c r="W247" s="16"/>
      <c r="X247" s="16"/>
      <c r="Y247" s="16"/>
      <c r="Z247" s="16"/>
      <c r="AA247" s="16"/>
      <c r="AB247" s="16"/>
      <c r="AC247" s="16"/>
      <c r="AD247" s="16"/>
      <c r="AE247" s="16"/>
      <c r="AT247" s="275" t="s">
        <v>166</v>
      </c>
      <c r="AU247" s="275" t="s">
        <v>83</v>
      </c>
      <c r="AV247" s="16" t="s">
        <v>157</v>
      </c>
      <c r="AW247" s="16" t="s">
        <v>30</v>
      </c>
      <c r="AX247" s="16" t="s">
        <v>81</v>
      </c>
      <c r="AY247" s="275" t="s">
        <v>150</v>
      </c>
    </row>
    <row r="248" s="2" customFormat="1" ht="24.15" customHeight="1">
      <c r="A248" s="39"/>
      <c r="B248" s="40"/>
      <c r="C248" s="219" t="s">
        <v>368</v>
      </c>
      <c r="D248" s="219" t="s">
        <v>153</v>
      </c>
      <c r="E248" s="220" t="s">
        <v>378</v>
      </c>
      <c r="F248" s="221" t="s">
        <v>379</v>
      </c>
      <c r="G248" s="222" t="s">
        <v>163</v>
      </c>
      <c r="H248" s="223">
        <v>313.72000000000004</v>
      </c>
      <c r="I248" s="224"/>
      <c r="J248" s="225">
        <f>ROUND(I248*H248,2)</f>
        <v>0</v>
      </c>
      <c r="K248" s="221" t="s">
        <v>177</v>
      </c>
      <c r="L248" s="45"/>
      <c r="M248" s="226" t="s">
        <v>1</v>
      </c>
      <c r="N248" s="227" t="s">
        <v>38</v>
      </c>
      <c r="O248" s="92"/>
      <c r="P248" s="228">
        <f>O248*H248</f>
        <v>0</v>
      </c>
      <c r="Q248" s="228">
        <v>0.00021</v>
      </c>
      <c r="R248" s="228">
        <f>Q248*H248</f>
        <v>0.065881200000000016</v>
      </c>
      <c r="S248" s="228">
        <v>0</v>
      </c>
      <c r="T248" s="229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0" t="s">
        <v>238</v>
      </c>
      <c r="AT248" s="230" t="s">
        <v>153</v>
      </c>
      <c r="AU248" s="230" t="s">
        <v>83</v>
      </c>
      <c r="AY248" s="18" t="s">
        <v>150</v>
      </c>
      <c r="BE248" s="231">
        <f>IF(N248="základní",J248,0)</f>
        <v>0</v>
      </c>
      <c r="BF248" s="231">
        <f>IF(N248="snížená",J248,0)</f>
        <v>0</v>
      </c>
      <c r="BG248" s="231">
        <f>IF(N248="zákl. přenesená",J248,0)</f>
        <v>0</v>
      </c>
      <c r="BH248" s="231">
        <f>IF(N248="sníž. přenesená",J248,0)</f>
        <v>0</v>
      </c>
      <c r="BI248" s="231">
        <f>IF(N248="nulová",J248,0)</f>
        <v>0</v>
      </c>
      <c r="BJ248" s="18" t="s">
        <v>81</v>
      </c>
      <c r="BK248" s="231">
        <f>ROUND(I248*H248,2)</f>
        <v>0</v>
      </c>
      <c r="BL248" s="18" t="s">
        <v>238</v>
      </c>
      <c r="BM248" s="230" t="s">
        <v>380</v>
      </c>
    </row>
    <row r="249" s="14" customFormat="1">
      <c r="A249" s="14"/>
      <c r="B249" s="243"/>
      <c r="C249" s="244"/>
      <c r="D249" s="234" t="s">
        <v>166</v>
      </c>
      <c r="E249" s="245" t="s">
        <v>1</v>
      </c>
      <c r="F249" s="246" t="s">
        <v>372</v>
      </c>
      <c r="G249" s="244"/>
      <c r="H249" s="247">
        <v>32.76</v>
      </c>
      <c r="I249" s="248"/>
      <c r="J249" s="244"/>
      <c r="K249" s="244"/>
      <c r="L249" s="249"/>
      <c r="M249" s="250"/>
      <c r="N249" s="251"/>
      <c r="O249" s="251"/>
      <c r="P249" s="251"/>
      <c r="Q249" s="251"/>
      <c r="R249" s="251"/>
      <c r="S249" s="251"/>
      <c r="T249" s="252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3" t="s">
        <v>166</v>
      </c>
      <c r="AU249" s="253" t="s">
        <v>83</v>
      </c>
      <c r="AV249" s="14" t="s">
        <v>83</v>
      </c>
      <c r="AW249" s="14" t="s">
        <v>30</v>
      </c>
      <c r="AX249" s="14" t="s">
        <v>73</v>
      </c>
      <c r="AY249" s="253" t="s">
        <v>150</v>
      </c>
    </row>
    <row r="250" s="14" customFormat="1">
      <c r="A250" s="14"/>
      <c r="B250" s="243"/>
      <c r="C250" s="244"/>
      <c r="D250" s="234" t="s">
        <v>166</v>
      </c>
      <c r="E250" s="245" t="s">
        <v>1</v>
      </c>
      <c r="F250" s="246" t="s">
        <v>373</v>
      </c>
      <c r="G250" s="244"/>
      <c r="H250" s="247">
        <v>59.28</v>
      </c>
      <c r="I250" s="248"/>
      <c r="J250" s="244"/>
      <c r="K250" s="244"/>
      <c r="L250" s="249"/>
      <c r="M250" s="250"/>
      <c r="N250" s="251"/>
      <c r="O250" s="251"/>
      <c r="P250" s="251"/>
      <c r="Q250" s="251"/>
      <c r="R250" s="251"/>
      <c r="S250" s="251"/>
      <c r="T250" s="252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3" t="s">
        <v>166</v>
      </c>
      <c r="AU250" s="253" t="s">
        <v>83</v>
      </c>
      <c r="AV250" s="14" t="s">
        <v>83</v>
      </c>
      <c r="AW250" s="14" t="s">
        <v>30</v>
      </c>
      <c r="AX250" s="14" t="s">
        <v>73</v>
      </c>
      <c r="AY250" s="253" t="s">
        <v>150</v>
      </c>
    </row>
    <row r="251" s="14" customFormat="1">
      <c r="A251" s="14"/>
      <c r="B251" s="243"/>
      <c r="C251" s="244"/>
      <c r="D251" s="234" t="s">
        <v>166</v>
      </c>
      <c r="E251" s="245" t="s">
        <v>1</v>
      </c>
      <c r="F251" s="246" t="s">
        <v>374</v>
      </c>
      <c r="G251" s="244"/>
      <c r="H251" s="247">
        <v>48.1</v>
      </c>
      <c r="I251" s="248"/>
      <c r="J251" s="244"/>
      <c r="K251" s="244"/>
      <c r="L251" s="249"/>
      <c r="M251" s="250"/>
      <c r="N251" s="251"/>
      <c r="O251" s="251"/>
      <c r="P251" s="251"/>
      <c r="Q251" s="251"/>
      <c r="R251" s="251"/>
      <c r="S251" s="251"/>
      <c r="T251" s="252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3" t="s">
        <v>166</v>
      </c>
      <c r="AU251" s="253" t="s">
        <v>83</v>
      </c>
      <c r="AV251" s="14" t="s">
        <v>83</v>
      </c>
      <c r="AW251" s="14" t="s">
        <v>30</v>
      </c>
      <c r="AX251" s="14" t="s">
        <v>73</v>
      </c>
      <c r="AY251" s="253" t="s">
        <v>150</v>
      </c>
    </row>
    <row r="252" s="14" customFormat="1">
      <c r="A252" s="14"/>
      <c r="B252" s="243"/>
      <c r="C252" s="244"/>
      <c r="D252" s="234" t="s">
        <v>166</v>
      </c>
      <c r="E252" s="245" t="s">
        <v>1</v>
      </c>
      <c r="F252" s="246" t="s">
        <v>375</v>
      </c>
      <c r="G252" s="244"/>
      <c r="H252" s="247">
        <v>59.08</v>
      </c>
      <c r="I252" s="248"/>
      <c r="J252" s="244"/>
      <c r="K252" s="244"/>
      <c r="L252" s="249"/>
      <c r="M252" s="250"/>
      <c r="N252" s="251"/>
      <c r="O252" s="251"/>
      <c r="P252" s="251"/>
      <c r="Q252" s="251"/>
      <c r="R252" s="251"/>
      <c r="S252" s="251"/>
      <c r="T252" s="252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3" t="s">
        <v>166</v>
      </c>
      <c r="AU252" s="253" t="s">
        <v>83</v>
      </c>
      <c r="AV252" s="14" t="s">
        <v>83</v>
      </c>
      <c r="AW252" s="14" t="s">
        <v>30</v>
      </c>
      <c r="AX252" s="14" t="s">
        <v>73</v>
      </c>
      <c r="AY252" s="253" t="s">
        <v>150</v>
      </c>
    </row>
    <row r="253" s="15" customFormat="1">
      <c r="A253" s="15"/>
      <c r="B253" s="254"/>
      <c r="C253" s="255"/>
      <c r="D253" s="234" t="s">
        <v>166</v>
      </c>
      <c r="E253" s="256" t="s">
        <v>1</v>
      </c>
      <c r="F253" s="257" t="s">
        <v>171</v>
      </c>
      <c r="G253" s="255"/>
      <c r="H253" s="258">
        <v>199.21999999999997</v>
      </c>
      <c r="I253" s="259"/>
      <c r="J253" s="255"/>
      <c r="K253" s="255"/>
      <c r="L253" s="260"/>
      <c r="M253" s="261"/>
      <c r="N253" s="262"/>
      <c r="O253" s="262"/>
      <c r="P253" s="262"/>
      <c r="Q253" s="262"/>
      <c r="R253" s="262"/>
      <c r="S253" s="262"/>
      <c r="T253" s="263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64" t="s">
        <v>166</v>
      </c>
      <c r="AU253" s="264" t="s">
        <v>83</v>
      </c>
      <c r="AV253" s="15" t="s">
        <v>172</v>
      </c>
      <c r="AW253" s="15" t="s">
        <v>30</v>
      </c>
      <c r="AX253" s="15" t="s">
        <v>73</v>
      </c>
      <c r="AY253" s="264" t="s">
        <v>150</v>
      </c>
    </row>
    <row r="254" s="14" customFormat="1">
      <c r="A254" s="14"/>
      <c r="B254" s="243"/>
      <c r="C254" s="244"/>
      <c r="D254" s="234" t="s">
        <v>166</v>
      </c>
      <c r="E254" s="245" t="s">
        <v>1</v>
      </c>
      <c r="F254" s="246" t="s">
        <v>376</v>
      </c>
      <c r="G254" s="244"/>
      <c r="H254" s="247">
        <v>114.5</v>
      </c>
      <c r="I254" s="248"/>
      <c r="J254" s="244"/>
      <c r="K254" s="244"/>
      <c r="L254" s="249"/>
      <c r="M254" s="250"/>
      <c r="N254" s="251"/>
      <c r="O254" s="251"/>
      <c r="P254" s="251"/>
      <c r="Q254" s="251"/>
      <c r="R254" s="251"/>
      <c r="S254" s="251"/>
      <c r="T254" s="252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3" t="s">
        <v>166</v>
      </c>
      <c r="AU254" s="253" t="s">
        <v>83</v>
      </c>
      <c r="AV254" s="14" t="s">
        <v>83</v>
      </c>
      <c r="AW254" s="14" t="s">
        <v>30</v>
      </c>
      <c r="AX254" s="14" t="s">
        <v>73</v>
      </c>
      <c r="AY254" s="253" t="s">
        <v>150</v>
      </c>
    </row>
    <row r="255" s="16" customFormat="1">
      <c r="A255" s="16"/>
      <c r="B255" s="265"/>
      <c r="C255" s="266"/>
      <c r="D255" s="234" t="s">
        <v>166</v>
      </c>
      <c r="E255" s="267" t="s">
        <v>1</v>
      </c>
      <c r="F255" s="268" t="s">
        <v>174</v>
      </c>
      <c r="G255" s="266"/>
      <c r="H255" s="269">
        <v>313.71999999999996</v>
      </c>
      <c r="I255" s="270"/>
      <c r="J255" s="266"/>
      <c r="K255" s="266"/>
      <c r="L255" s="271"/>
      <c r="M255" s="272"/>
      <c r="N255" s="273"/>
      <c r="O255" s="273"/>
      <c r="P255" s="273"/>
      <c r="Q255" s="273"/>
      <c r="R255" s="273"/>
      <c r="S255" s="273"/>
      <c r="T255" s="274"/>
      <c r="U255" s="16"/>
      <c r="V255" s="16"/>
      <c r="W255" s="16"/>
      <c r="X255" s="16"/>
      <c r="Y255" s="16"/>
      <c r="Z255" s="16"/>
      <c r="AA255" s="16"/>
      <c r="AB255" s="16"/>
      <c r="AC255" s="16"/>
      <c r="AD255" s="16"/>
      <c r="AE255" s="16"/>
      <c r="AT255" s="275" t="s">
        <v>166</v>
      </c>
      <c r="AU255" s="275" t="s">
        <v>83</v>
      </c>
      <c r="AV255" s="16" t="s">
        <v>157</v>
      </c>
      <c r="AW255" s="16" t="s">
        <v>30</v>
      </c>
      <c r="AX255" s="16" t="s">
        <v>81</v>
      </c>
      <c r="AY255" s="275" t="s">
        <v>150</v>
      </c>
    </row>
    <row r="256" s="2" customFormat="1" ht="24.15" customHeight="1">
      <c r="A256" s="39"/>
      <c r="B256" s="40"/>
      <c r="C256" s="219" t="s">
        <v>377</v>
      </c>
      <c r="D256" s="219" t="s">
        <v>153</v>
      </c>
      <c r="E256" s="220" t="s">
        <v>382</v>
      </c>
      <c r="F256" s="221" t="s">
        <v>383</v>
      </c>
      <c r="G256" s="222" t="s">
        <v>163</v>
      </c>
      <c r="H256" s="223">
        <v>313.72000000000004</v>
      </c>
      <c r="I256" s="224"/>
      <c r="J256" s="225">
        <f>ROUND(I256*H256,2)</f>
        <v>0</v>
      </c>
      <c r="K256" s="221" t="s">
        <v>177</v>
      </c>
      <c r="L256" s="45"/>
      <c r="M256" s="226" t="s">
        <v>1</v>
      </c>
      <c r="N256" s="227" t="s">
        <v>38</v>
      </c>
      <c r="O256" s="92"/>
      <c r="P256" s="228">
        <f>O256*H256</f>
        <v>0</v>
      </c>
      <c r="Q256" s="228">
        <v>0.00029</v>
      </c>
      <c r="R256" s="228">
        <f>Q256*H256</f>
        <v>0.090978800000000016</v>
      </c>
      <c r="S256" s="228">
        <v>0</v>
      </c>
      <c r="T256" s="229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0" t="s">
        <v>238</v>
      </c>
      <c r="AT256" s="230" t="s">
        <v>153</v>
      </c>
      <c r="AU256" s="230" t="s">
        <v>83</v>
      </c>
      <c r="AY256" s="18" t="s">
        <v>150</v>
      </c>
      <c r="BE256" s="231">
        <f>IF(N256="základní",J256,0)</f>
        <v>0</v>
      </c>
      <c r="BF256" s="231">
        <f>IF(N256="snížená",J256,0)</f>
        <v>0</v>
      </c>
      <c r="BG256" s="231">
        <f>IF(N256="zákl. přenesená",J256,0)</f>
        <v>0</v>
      </c>
      <c r="BH256" s="231">
        <f>IF(N256="sníž. přenesená",J256,0)</f>
        <v>0</v>
      </c>
      <c r="BI256" s="231">
        <f>IF(N256="nulová",J256,0)</f>
        <v>0</v>
      </c>
      <c r="BJ256" s="18" t="s">
        <v>81</v>
      </c>
      <c r="BK256" s="231">
        <f>ROUND(I256*H256,2)</f>
        <v>0</v>
      </c>
      <c r="BL256" s="18" t="s">
        <v>238</v>
      </c>
      <c r="BM256" s="230" t="s">
        <v>384</v>
      </c>
    </row>
    <row r="257" s="2" customFormat="1">
      <c r="A257" s="39"/>
      <c r="B257" s="40"/>
      <c r="C257" s="41"/>
      <c r="D257" s="234" t="s">
        <v>260</v>
      </c>
      <c r="E257" s="41"/>
      <c r="F257" s="277" t="s">
        <v>385</v>
      </c>
      <c r="G257" s="41"/>
      <c r="H257" s="41"/>
      <c r="I257" s="278"/>
      <c r="J257" s="41"/>
      <c r="K257" s="41"/>
      <c r="L257" s="45"/>
      <c r="M257" s="279"/>
      <c r="N257" s="280"/>
      <c r="O257" s="92"/>
      <c r="P257" s="92"/>
      <c r="Q257" s="92"/>
      <c r="R257" s="92"/>
      <c r="S257" s="92"/>
      <c r="T257" s="93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260</v>
      </c>
      <c r="AU257" s="18" t="s">
        <v>83</v>
      </c>
    </row>
    <row r="258" s="14" customFormat="1">
      <c r="A258" s="14"/>
      <c r="B258" s="243"/>
      <c r="C258" s="244"/>
      <c r="D258" s="234" t="s">
        <v>166</v>
      </c>
      <c r="E258" s="245" t="s">
        <v>1</v>
      </c>
      <c r="F258" s="246" t="s">
        <v>372</v>
      </c>
      <c r="G258" s="244"/>
      <c r="H258" s="247">
        <v>32.76</v>
      </c>
      <c r="I258" s="248"/>
      <c r="J258" s="244"/>
      <c r="K258" s="244"/>
      <c r="L258" s="249"/>
      <c r="M258" s="250"/>
      <c r="N258" s="251"/>
      <c r="O258" s="251"/>
      <c r="P258" s="251"/>
      <c r="Q258" s="251"/>
      <c r="R258" s="251"/>
      <c r="S258" s="251"/>
      <c r="T258" s="252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3" t="s">
        <v>166</v>
      </c>
      <c r="AU258" s="253" t="s">
        <v>83</v>
      </c>
      <c r="AV258" s="14" t="s">
        <v>83</v>
      </c>
      <c r="AW258" s="14" t="s">
        <v>30</v>
      </c>
      <c r="AX258" s="14" t="s">
        <v>73</v>
      </c>
      <c r="AY258" s="253" t="s">
        <v>150</v>
      </c>
    </row>
    <row r="259" s="14" customFormat="1">
      <c r="A259" s="14"/>
      <c r="B259" s="243"/>
      <c r="C259" s="244"/>
      <c r="D259" s="234" t="s">
        <v>166</v>
      </c>
      <c r="E259" s="245" t="s">
        <v>1</v>
      </c>
      <c r="F259" s="246" t="s">
        <v>373</v>
      </c>
      <c r="G259" s="244"/>
      <c r="H259" s="247">
        <v>59.28</v>
      </c>
      <c r="I259" s="248"/>
      <c r="J259" s="244"/>
      <c r="K259" s="244"/>
      <c r="L259" s="249"/>
      <c r="M259" s="250"/>
      <c r="N259" s="251"/>
      <c r="O259" s="251"/>
      <c r="P259" s="251"/>
      <c r="Q259" s="251"/>
      <c r="R259" s="251"/>
      <c r="S259" s="251"/>
      <c r="T259" s="252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3" t="s">
        <v>166</v>
      </c>
      <c r="AU259" s="253" t="s">
        <v>83</v>
      </c>
      <c r="AV259" s="14" t="s">
        <v>83</v>
      </c>
      <c r="AW259" s="14" t="s">
        <v>30</v>
      </c>
      <c r="AX259" s="14" t="s">
        <v>73</v>
      </c>
      <c r="AY259" s="253" t="s">
        <v>150</v>
      </c>
    </row>
    <row r="260" s="14" customFormat="1">
      <c r="A260" s="14"/>
      <c r="B260" s="243"/>
      <c r="C260" s="244"/>
      <c r="D260" s="234" t="s">
        <v>166</v>
      </c>
      <c r="E260" s="245" t="s">
        <v>1</v>
      </c>
      <c r="F260" s="246" t="s">
        <v>374</v>
      </c>
      <c r="G260" s="244"/>
      <c r="H260" s="247">
        <v>48.1</v>
      </c>
      <c r="I260" s="248"/>
      <c r="J260" s="244"/>
      <c r="K260" s="244"/>
      <c r="L260" s="249"/>
      <c r="M260" s="250"/>
      <c r="N260" s="251"/>
      <c r="O260" s="251"/>
      <c r="P260" s="251"/>
      <c r="Q260" s="251"/>
      <c r="R260" s="251"/>
      <c r="S260" s="251"/>
      <c r="T260" s="252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3" t="s">
        <v>166</v>
      </c>
      <c r="AU260" s="253" t="s">
        <v>83</v>
      </c>
      <c r="AV260" s="14" t="s">
        <v>83</v>
      </c>
      <c r="AW260" s="14" t="s">
        <v>30</v>
      </c>
      <c r="AX260" s="14" t="s">
        <v>73</v>
      </c>
      <c r="AY260" s="253" t="s">
        <v>150</v>
      </c>
    </row>
    <row r="261" s="14" customFormat="1">
      <c r="A261" s="14"/>
      <c r="B261" s="243"/>
      <c r="C261" s="244"/>
      <c r="D261" s="234" t="s">
        <v>166</v>
      </c>
      <c r="E261" s="245" t="s">
        <v>1</v>
      </c>
      <c r="F261" s="246" t="s">
        <v>375</v>
      </c>
      <c r="G261" s="244"/>
      <c r="H261" s="247">
        <v>59.08</v>
      </c>
      <c r="I261" s="248"/>
      <c r="J261" s="244"/>
      <c r="K261" s="244"/>
      <c r="L261" s="249"/>
      <c r="M261" s="250"/>
      <c r="N261" s="251"/>
      <c r="O261" s="251"/>
      <c r="P261" s="251"/>
      <c r="Q261" s="251"/>
      <c r="R261" s="251"/>
      <c r="S261" s="251"/>
      <c r="T261" s="252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3" t="s">
        <v>166</v>
      </c>
      <c r="AU261" s="253" t="s">
        <v>83</v>
      </c>
      <c r="AV261" s="14" t="s">
        <v>83</v>
      </c>
      <c r="AW261" s="14" t="s">
        <v>30</v>
      </c>
      <c r="AX261" s="14" t="s">
        <v>73</v>
      </c>
      <c r="AY261" s="253" t="s">
        <v>150</v>
      </c>
    </row>
    <row r="262" s="15" customFormat="1">
      <c r="A262" s="15"/>
      <c r="B262" s="254"/>
      <c r="C262" s="255"/>
      <c r="D262" s="234" t="s">
        <v>166</v>
      </c>
      <c r="E262" s="256" t="s">
        <v>1</v>
      </c>
      <c r="F262" s="257" t="s">
        <v>171</v>
      </c>
      <c r="G262" s="255"/>
      <c r="H262" s="258">
        <v>199.21999999999997</v>
      </c>
      <c r="I262" s="259"/>
      <c r="J262" s="255"/>
      <c r="K262" s="255"/>
      <c r="L262" s="260"/>
      <c r="M262" s="261"/>
      <c r="N262" s="262"/>
      <c r="O262" s="262"/>
      <c r="P262" s="262"/>
      <c r="Q262" s="262"/>
      <c r="R262" s="262"/>
      <c r="S262" s="262"/>
      <c r="T262" s="263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64" t="s">
        <v>166</v>
      </c>
      <c r="AU262" s="264" t="s">
        <v>83</v>
      </c>
      <c r="AV262" s="15" t="s">
        <v>172</v>
      </c>
      <c r="AW262" s="15" t="s">
        <v>30</v>
      </c>
      <c r="AX262" s="15" t="s">
        <v>73</v>
      </c>
      <c r="AY262" s="264" t="s">
        <v>150</v>
      </c>
    </row>
    <row r="263" s="14" customFormat="1">
      <c r="A263" s="14"/>
      <c r="B263" s="243"/>
      <c r="C263" s="244"/>
      <c r="D263" s="234" t="s">
        <v>166</v>
      </c>
      <c r="E263" s="245" t="s">
        <v>1</v>
      </c>
      <c r="F263" s="246" t="s">
        <v>376</v>
      </c>
      <c r="G263" s="244"/>
      <c r="H263" s="247">
        <v>114.5</v>
      </c>
      <c r="I263" s="248"/>
      <c r="J263" s="244"/>
      <c r="K263" s="244"/>
      <c r="L263" s="249"/>
      <c r="M263" s="250"/>
      <c r="N263" s="251"/>
      <c r="O263" s="251"/>
      <c r="P263" s="251"/>
      <c r="Q263" s="251"/>
      <c r="R263" s="251"/>
      <c r="S263" s="251"/>
      <c r="T263" s="252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3" t="s">
        <v>166</v>
      </c>
      <c r="AU263" s="253" t="s">
        <v>83</v>
      </c>
      <c r="AV263" s="14" t="s">
        <v>83</v>
      </c>
      <c r="AW263" s="14" t="s">
        <v>30</v>
      </c>
      <c r="AX263" s="14" t="s">
        <v>73</v>
      </c>
      <c r="AY263" s="253" t="s">
        <v>150</v>
      </c>
    </row>
    <row r="264" s="16" customFormat="1">
      <c r="A264" s="16"/>
      <c r="B264" s="265"/>
      <c r="C264" s="266"/>
      <c r="D264" s="234" t="s">
        <v>166</v>
      </c>
      <c r="E264" s="267" t="s">
        <v>1</v>
      </c>
      <c r="F264" s="268" t="s">
        <v>174</v>
      </c>
      <c r="G264" s="266"/>
      <c r="H264" s="269">
        <v>313.71999999999996</v>
      </c>
      <c r="I264" s="270"/>
      <c r="J264" s="266"/>
      <c r="K264" s="266"/>
      <c r="L264" s="271"/>
      <c r="M264" s="272"/>
      <c r="N264" s="273"/>
      <c r="O264" s="273"/>
      <c r="P264" s="273"/>
      <c r="Q264" s="273"/>
      <c r="R264" s="273"/>
      <c r="S264" s="273"/>
      <c r="T264" s="274"/>
      <c r="U264" s="16"/>
      <c r="V264" s="16"/>
      <c r="W264" s="16"/>
      <c r="X264" s="16"/>
      <c r="Y264" s="16"/>
      <c r="Z264" s="16"/>
      <c r="AA264" s="16"/>
      <c r="AB264" s="16"/>
      <c r="AC264" s="16"/>
      <c r="AD264" s="16"/>
      <c r="AE264" s="16"/>
      <c r="AT264" s="275" t="s">
        <v>166</v>
      </c>
      <c r="AU264" s="275" t="s">
        <v>83</v>
      </c>
      <c r="AV264" s="16" t="s">
        <v>157</v>
      </c>
      <c r="AW264" s="16" t="s">
        <v>30</v>
      </c>
      <c r="AX264" s="16" t="s">
        <v>81</v>
      </c>
      <c r="AY264" s="275" t="s">
        <v>150</v>
      </c>
    </row>
    <row r="265" s="12" customFormat="1" ht="25.92" customHeight="1">
      <c r="A265" s="12"/>
      <c r="B265" s="203"/>
      <c r="C265" s="204"/>
      <c r="D265" s="205" t="s">
        <v>72</v>
      </c>
      <c r="E265" s="206" t="s">
        <v>304</v>
      </c>
      <c r="F265" s="206" t="s">
        <v>386</v>
      </c>
      <c r="G265" s="204"/>
      <c r="H265" s="204"/>
      <c r="I265" s="207"/>
      <c r="J265" s="208">
        <f>BK265</f>
        <v>0</v>
      </c>
      <c r="K265" s="204"/>
      <c r="L265" s="209"/>
      <c r="M265" s="210"/>
      <c r="N265" s="211"/>
      <c r="O265" s="211"/>
      <c r="P265" s="212">
        <f>P266</f>
        <v>0</v>
      </c>
      <c r="Q265" s="211"/>
      <c r="R265" s="212">
        <f>R266</f>
        <v>0</v>
      </c>
      <c r="S265" s="211"/>
      <c r="T265" s="213">
        <f>T266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14" t="s">
        <v>172</v>
      </c>
      <c r="AT265" s="215" t="s">
        <v>72</v>
      </c>
      <c r="AU265" s="215" t="s">
        <v>73</v>
      </c>
      <c r="AY265" s="214" t="s">
        <v>150</v>
      </c>
      <c r="BK265" s="216">
        <f>BK266</f>
        <v>0</v>
      </c>
    </row>
    <row r="266" s="12" customFormat="1" ht="22.8" customHeight="1">
      <c r="A266" s="12"/>
      <c r="B266" s="203"/>
      <c r="C266" s="204"/>
      <c r="D266" s="205" t="s">
        <v>72</v>
      </c>
      <c r="E266" s="217" t="s">
        <v>387</v>
      </c>
      <c r="F266" s="217" t="s">
        <v>388</v>
      </c>
      <c r="G266" s="204"/>
      <c r="H266" s="204"/>
      <c r="I266" s="207"/>
      <c r="J266" s="218">
        <f>BK266</f>
        <v>0</v>
      </c>
      <c r="K266" s="204"/>
      <c r="L266" s="209"/>
      <c r="M266" s="210"/>
      <c r="N266" s="211"/>
      <c r="O266" s="211"/>
      <c r="P266" s="212">
        <f>SUM(P267:P268)</f>
        <v>0</v>
      </c>
      <c r="Q266" s="211"/>
      <c r="R266" s="212">
        <f>SUM(R267:R268)</f>
        <v>0</v>
      </c>
      <c r="S266" s="211"/>
      <c r="T266" s="213">
        <f>SUM(T267:T268)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14" t="s">
        <v>172</v>
      </c>
      <c r="AT266" s="215" t="s">
        <v>72</v>
      </c>
      <c r="AU266" s="215" t="s">
        <v>81</v>
      </c>
      <c r="AY266" s="214" t="s">
        <v>150</v>
      </c>
      <c r="BK266" s="216">
        <f>SUM(BK267:BK268)</f>
        <v>0</v>
      </c>
    </row>
    <row r="267" s="2" customFormat="1" ht="21.75" customHeight="1">
      <c r="A267" s="39"/>
      <c r="B267" s="40"/>
      <c r="C267" s="219" t="s">
        <v>381</v>
      </c>
      <c r="D267" s="219" t="s">
        <v>153</v>
      </c>
      <c r="E267" s="220" t="s">
        <v>390</v>
      </c>
      <c r="F267" s="221" t="s">
        <v>391</v>
      </c>
      <c r="G267" s="222" t="s">
        <v>200</v>
      </c>
      <c r="H267" s="223">
        <v>11</v>
      </c>
      <c r="I267" s="224"/>
      <c r="J267" s="225">
        <f>ROUND(I267*H267,2)</f>
        <v>0</v>
      </c>
      <c r="K267" s="221" t="s">
        <v>1</v>
      </c>
      <c r="L267" s="45"/>
      <c r="M267" s="226" t="s">
        <v>1</v>
      </c>
      <c r="N267" s="227" t="s">
        <v>38</v>
      </c>
      <c r="O267" s="92"/>
      <c r="P267" s="228">
        <f>O267*H267</f>
        <v>0</v>
      </c>
      <c r="Q267" s="228">
        <v>0</v>
      </c>
      <c r="R267" s="228">
        <f>Q267*H267</f>
        <v>0</v>
      </c>
      <c r="S267" s="228">
        <v>0</v>
      </c>
      <c r="T267" s="229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0" t="s">
        <v>392</v>
      </c>
      <c r="AT267" s="230" t="s">
        <v>153</v>
      </c>
      <c r="AU267" s="230" t="s">
        <v>83</v>
      </c>
      <c r="AY267" s="18" t="s">
        <v>150</v>
      </c>
      <c r="BE267" s="231">
        <f>IF(N267="základní",J267,0)</f>
        <v>0</v>
      </c>
      <c r="BF267" s="231">
        <f>IF(N267="snížená",J267,0)</f>
        <v>0</v>
      </c>
      <c r="BG267" s="231">
        <f>IF(N267="zákl. přenesená",J267,0)</f>
        <v>0</v>
      </c>
      <c r="BH267" s="231">
        <f>IF(N267="sníž. přenesená",J267,0)</f>
        <v>0</v>
      </c>
      <c r="BI267" s="231">
        <f>IF(N267="nulová",J267,0)</f>
        <v>0</v>
      </c>
      <c r="BJ267" s="18" t="s">
        <v>81</v>
      </c>
      <c r="BK267" s="231">
        <f>ROUND(I267*H267,2)</f>
        <v>0</v>
      </c>
      <c r="BL267" s="18" t="s">
        <v>392</v>
      </c>
      <c r="BM267" s="230" t="s">
        <v>393</v>
      </c>
    </row>
    <row r="268" s="14" customFormat="1">
      <c r="A268" s="14"/>
      <c r="B268" s="243"/>
      <c r="C268" s="244"/>
      <c r="D268" s="234" t="s">
        <v>166</v>
      </c>
      <c r="E268" s="245" t="s">
        <v>1</v>
      </c>
      <c r="F268" s="246" t="s">
        <v>394</v>
      </c>
      <c r="G268" s="244"/>
      <c r="H268" s="247">
        <v>11</v>
      </c>
      <c r="I268" s="248"/>
      <c r="J268" s="244"/>
      <c r="K268" s="244"/>
      <c r="L268" s="249"/>
      <c r="M268" s="291"/>
      <c r="N268" s="292"/>
      <c r="O268" s="292"/>
      <c r="P268" s="292"/>
      <c r="Q268" s="292"/>
      <c r="R268" s="292"/>
      <c r="S268" s="292"/>
      <c r="T268" s="293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3" t="s">
        <v>166</v>
      </c>
      <c r="AU268" s="253" t="s">
        <v>83</v>
      </c>
      <c r="AV268" s="14" t="s">
        <v>83</v>
      </c>
      <c r="AW268" s="14" t="s">
        <v>30</v>
      </c>
      <c r="AX268" s="14" t="s">
        <v>81</v>
      </c>
      <c r="AY268" s="253" t="s">
        <v>150</v>
      </c>
    </row>
    <row r="269" s="2" customFormat="1" ht="6.96" customHeight="1">
      <c r="A269" s="39"/>
      <c r="B269" s="67"/>
      <c r="C269" s="68"/>
      <c r="D269" s="68"/>
      <c r="E269" s="68"/>
      <c r="F269" s="68"/>
      <c r="G269" s="68"/>
      <c r="H269" s="68"/>
      <c r="I269" s="68"/>
      <c r="J269" s="68"/>
      <c r="K269" s="68"/>
      <c r="L269" s="45"/>
      <c r="M269" s="39"/>
      <c r="O269" s="39"/>
      <c r="P269" s="39"/>
      <c r="Q269" s="39"/>
      <c r="R269" s="39"/>
      <c r="S269" s="39"/>
      <c r="T269" s="39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</row>
  </sheetData>
  <sheetProtection sheet="1" autoFilter="0" formatColumns="0" formatRows="0" objects="1" scenarios="1" spinCount="100000" saltValue="TScTs3rxkglNyMDY8xDr41Zo8mM4d64YE6vZ02Lo5YVS+oUaXQIgcHxgpiwca2g/HuJ8pOCHuAcZ0qRX5hs3ug==" hashValue="+hqL3h8V6bzSUdvRe2O1ZmfVFSB/3U3x5n5mnytz1+5FO1mW1Hb3+f36sgy4sJA+KHK+fpVq6fLRbz4BD7SzkQ==" algorithmName="SHA-512" password="CC35"/>
  <autoFilter ref="C130:K268"/>
  <mergeCells count="9">
    <mergeCell ref="E7:H7"/>
    <mergeCell ref="E9:H9"/>
    <mergeCell ref="E18:H18"/>
    <mergeCell ref="E27:H27"/>
    <mergeCell ref="E85:H85"/>
    <mergeCell ref="E87:H87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83</v>
      </c>
    </row>
    <row r="4" s="1" customFormat="1" ht="24.96" customHeight="1">
      <c r="B4" s="21"/>
      <c r="D4" s="139" t="s">
        <v>108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Oprava bytů po povodni, Červená kolonie Bohumín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109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397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111</v>
      </c>
      <c r="G12" s="39"/>
      <c r="H12" s="39"/>
      <c r="I12" s="141" t="s">
        <v>22</v>
      </c>
      <c r="J12" s="145" t="str">
        <f>'Rekapitulace stavby'!AN8</f>
        <v>25. 11. 2024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112</v>
      </c>
      <c r="F15" s="39"/>
      <c r="G15" s="39"/>
      <c r="H15" s="39"/>
      <c r="I15" s="141" t="s">
        <v>26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27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29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113</v>
      </c>
      <c r="F21" s="39"/>
      <c r="G21" s="39"/>
      <c r="H21" s="39"/>
      <c r="I21" s="141" t="s">
        <v>26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31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114</v>
      </c>
      <c r="F24" s="39"/>
      <c r="G24" s="39"/>
      <c r="H24" s="39"/>
      <c r="I24" s="141" t="s">
        <v>26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33</v>
      </c>
      <c r="E30" s="39"/>
      <c r="F30" s="39"/>
      <c r="G30" s="39"/>
      <c r="H30" s="39"/>
      <c r="I30" s="39"/>
      <c r="J30" s="152">
        <f>ROUND(J131,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35</v>
      </c>
      <c r="G32" s="39"/>
      <c r="H32" s="39"/>
      <c r="I32" s="153" t="s">
        <v>34</v>
      </c>
      <c r="J32" s="153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37</v>
      </c>
      <c r="E33" s="141" t="s">
        <v>38</v>
      </c>
      <c r="F33" s="155">
        <f>ROUND((SUM(BE131:BE268)),  2)</f>
        <v>0</v>
      </c>
      <c r="G33" s="39"/>
      <c r="H33" s="39"/>
      <c r="I33" s="156">
        <v>0.21</v>
      </c>
      <c r="J33" s="155">
        <f>ROUND(((SUM(BE131:BE268))*I33),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39</v>
      </c>
      <c r="F34" s="155">
        <f>ROUND((SUM(BF131:BF268)),  2)</f>
        <v>0</v>
      </c>
      <c r="G34" s="39"/>
      <c r="H34" s="39"/>
      <c r="I34" s="156">
        <v>0.12</v>
      </c>
      <c r="J34" s="155">
        <f>ROUND(((SUM(BF131:BF268))*I34),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40</v>
      </c>
      <c r="F35" s="155">
        <f>ROUND((SUM(BG131:BG268)),  2)</f>
        <v>0</v>
      </c>
      <c r="G35" s="39"/>
      <c r="H35" s="39"/>
      <c r="I35" s="156">
        <v>0.21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41</v>
      </c>
      <c r="F36" s="155">
        <f>ROUND((SUM(BH131:BH268)),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42</v>
      </c>
      <c r="F37" s="155">
        <f>ROUND((SUM(BI131:BI268)),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Oprava bytů po povodni, Červená kolonie Bohumín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109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004.1 - Čp 376, byt č. 2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Bohumín</v>
      </c>
      <c r="G89" s="41"/>
      <c r="H89" s="41"/>
      <c r="I89" s="33" t="s">
        <v>22</v>
      </c>
      <c r="J89" s="80" t="str">
        <f>IF(J12="","",J12)</f>
        <v>25. 11. 2024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Bohumín</v>
      </c>
      <c r="G91" s="41"/>
      <c r="H91" s="41"/>
      <c r="I91" s="33" t="s">
        <v>29</v>
      </c>
      <c r="J91" s="37" t="str">
        <f>E21</f>
        <v>ATRIS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>Barbora Kyšková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116</v>
      </c>
      <c r="D94" s="177"/>
      <c r="E94" s="177"/>
      <c r="F94" s="177"/>
      <c r="G94" s="177"/>
      <c r="H94" s="177"/>
      <c r="I94" s="177"/>
      <c r="J94" s="178" t="s">
        <v>117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118</v>
      </c>
      <c r="D96" s="41"/>
      <c r="E96" s="41"/>
      <c r="F96" s="41"/>
      <c r="G96" s="41"/>
      <c r="H96" s="41"/>
      <c r="I96" s="41"/>
      <c r="J96" s="111">
        <f>J131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119</v>
      </c>
    </row>
    <row r="97" s="9" customFormat="1" ht="24.96" customHeight="1">
      <c r="A97" s="9"/>
      <c r="B97" s="180"/>
      <c r="C97" s="181"/>
      <c r="D97" s="182" t="s">
        <v>120</v>
      </c>
      <c r="E97" s="183"/>
      <c r="F97" s="183"/>
      <c r="G97" s="183"/>
      <c r="H97" s="183"/>
      <c r="I97" s="183"/>
      <c r="J97" s="184">
        <f>J132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121</v>
      </c>
      <c r="E98" s="189"/>
      <c r="F98" s="189"/>
      <c r="G98" s="189"/>
      <c r="H98" s="189"/>
      <c r="I98" s="189"/>
      <c r="J98" s="190">
        <f>J133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122</v>
      </c>
      <c r="E99" s="189"/>
      <c r="F99" s="189"/>
      <c r="G99" s="189"/>
      <c r="H99" s="189"/>
      <c r="I99" s="189"/>
      <c r="J99" s="190">
        <f>J135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123</v>
      </c>
      <c r="E100" s="189"/>
      <c r="F100" s="189"/>
      <c r="G100" s="189"/>
      <c r="H100" s="189"/>
      <c r="I100" s="189"/>
      <c r="J100" s="190">
        <f>J152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124</v>
      </c>
      <c r="E101" s="189"/>
      <c r="F101" s="189"/>
      <c r="G101" s="189"/>
      <c r="H101" s="189"/>
      <c r="I101" s="189"/>
      <c r="J101" s="190">
        <f>J165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125</v>
      </c>
      <c r="E102" s="189"/>
      <c r="F102" s="189"/>
      <c r="G102" s="189"/>
      <c r="H102" s="189"/>
      <c r="I102" s="189"/>
      <c r="J102" s="190">
        <f>J171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0"/>
      <c r="C103" s="181"/>
      <c r="D103" s="182" t="s">
        <v>126</v>
      </c>
      <c r="E103" s="183"/>
      <c r="F103" s="183"/>
      <c r="G103" s="183"/>
      <c r="H103" s="183"/>
      <c r="I103" s="183"/>
      <c r="J103" s="184">
        <f>J173</f>
        <v>0</v>
      </c>
      <c r="K103" s="181"/>
      <c r="L103" s="18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6"/>
      <c r="C104" s="187"/>
      <c r="D104" s="188" t="s">
        <v>127</v>
      </c>
      <c r="E104" s="189"/>
      <c r="F104" s="189"/>
      <c r="G104" s="189"/>
      <c r="H104" s="189"/>
      <c r="I104" s="189"/>
      <c r="J104" s="190">
        <f>J174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128</v>
      </c>
      <c r="E105" s="189"/>
      <c r="F105" s="189"/>
      <c r="G105" s="189"/>
      <c r="H105" s="189"/>
      <c r="I105" s="189"/>
      <c r="J105" s="190">
        <f>J178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129</v>
      </c>
      <c r="E106" s="189"/>
      <c r="F106" s="189"/>
      <c r="G106" s="189"/>
      <c r="H106" s="189"/>
      <c r="I106" s="189"/>
      <c r="J106" s="190">
        <f>J203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130</v>
      </c>
      <c r="E107" s="189"/>
      <c r="F107" s="189"/>
      <c r="G107" s="189"/>
      <c r="H107" s="189"/>
      <c r="I107" s="189"/>
      <c r="J107" s="190">
        <f>J220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6"/>
      <c r="C108" s="187"/>
      <c r="D108" s="188" t="s">
        <v>131</v>
      </c>
      <c r="E108" s="189"/>
      <c r="F108" s="189"/>
      <c r="G108" s="189"/>
      <c r="H108" s="189"/>
      <c r="I108" s="189"/>
      <c r="J108" s="190">
        <f>J237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6"/>
      <c r="C109" s="187"/>
      <c r="D109" s="188" t="s">
        <v>132</v>
      </c>
      <c r="E109" s="189"/>
      <c r="F109" s="189"/>
      <c r="G109" s="189"/>
      <c r="H109" s="189"/>
      <c r="I109" s="189"/>
      <c r="J109" s="190">
        <f>J239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9" customFormat="1" ht="24.96" customHeight="1">
      <c r="A110" s="9"/>
      <c r="B110" s="180"/>
      <c r="C110" s="181"/>
      <c r="D110" s="182" t="s">
        <v>133</v>
      </c>
      <c r="E110" s="183"/>
      <c r="F110" s="183"/>
      <c r="G110" s="183"/>
      <c r="H110" s="183"/>
      <c r="I110" s="183"/>
      <c r="J110" s="184">
        <f>J265</f>
        <v>0</v>
      </c>
      <c r="K110" s="181"/>
      <c r="L110" s="185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10" customFormat="1" ht="19.92" customHeight="1">
      <c r="A111" s="10"/>
      <c r="B111" s="186"/>
      <c r="C111" s="187"/>
      <c r="D111" s="188" t="s">
        <v>134</v>
      </c>
      <c r="E111" s="189"/>
      <c r="F111" s="189"/>
      <c r="G111" s="189"/>
      <c r="H111" s="189"/>
      <c r="I111" s="189"/>
      <c r="J111" s="190">
        <f>J266</f>
        <v>0</v>
      </c>
      <c r="K111" s="187"/>
      <c r="L111" s="19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2" customFormat="1" ht="21.84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67"/>
      <c r="C113" s="68"/>
      <c r="D113" s="68"/>
      <c r="E113" s="68"/>
      <c r="F113" s="68"/>
      <c r="G113" s="68"/>
      <c r="H113" s="68"/>
      <c r="I113" s="68"/>
      <c r="J113" s="68"/>
      <c r="K113" s="68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7" s="2" customFormat="1" ht="6.96" customHeight="1">
      <c r="A117" s="39"/>
      <c r="B117" s="69"/>
      <c r="C117" s="70"/>
      <c r="D117" s="70"/>
      <c r="E117" s="70"/>
      <c r="F117" s="70"/>
      <c r="G117" s="70"/>
      <c r="H117" s="70"/>
      <c r="I117" s="70"/>
      <c r="J117" s="70"/>
      <c r="K117" s="70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24.96" customHeight="1">
      <c r="A118" s="39"/>
      <c r="B118" s="40"/>
      <c r="C118" s="24" t="s">
        <v>135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16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6.5" customHeight="1">
      <c r="A121" s="39"/>
      <c r="B121" s="40"/>
      <c r="C121" s="41"/>
      <c r="D121" s="41"/>
      <c r="E121" s="175" t="str">
        <f>E7</f>
        <v>Oprava bytů po povodni, Červená kolonie Bohumín</v>
      </c>
      <c r="F121" s="33"/>
      <c r="G121" s="33"/>
      <c r="H121" s="33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109</v>
      </c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6.5" customHeight="1">
      <c r="A123" s="39"/>
      <c r="B123" s="40"/>
      <c r="C123" s="41"/>
      <c r="D123" s="41"/>
      <c r="E123" s="77" t="str">
        <f>E9</f>
        <v>004.1 - Čp 376, byt č. 2</v>
      </c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2" customHeight="1">
      <c r="A125" s="39"/>
      <c r="B125" s="40"/>
      <c r="C125" s="33" t="s">
        <v>20</v>
      </c>
      <c r="D125" s="41"/>
      <c r="E125" s="41"/>
      <c r="F125" s="28" t="str">
        <f>F12</f>
        <v>Bohumín</v>
      </c>
      <c r="G125" s="41"/>
      <c r="H125" s="41"/>
      <c r="I125" s="33" t="s">
        <v>22</v>
      </c>
      <c r="J125" s="80" t="str">
        <f>IF(J12="","",J12)</f>
        <v>25. 11. 2024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5.15" customHeight="1">
      <c r="A127" s="39"/>
      <c r="B127" s="40"/>
      <c r="C127" s="33" t="s">
        <v>24</v>
      </c>
      <c r="D127" s="41"/>
      <c r="E127" s="41"/>
      <c r="F127" s="28" t="str">
        <f>E15</f>
        <v>Město Bohumín</v>
      </c>
      <c r="G127" s="41"/>
      <c r="H127" s="41"/>
      <c r="I127" s="33" t="s">
        <v>29</v>
      </c>
      <c r="J127" s="37" t="str">
        <f>E21</f>
        <v>ATRIS s.r.o.</v>
      </c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5.15" customHeight="1">
      <c r="A128" s="39"/>
      <c r="B128" s="40"/>
      <c r="C128" s="33" t="s">
        <v>27</v>
      </c>
      <c r="D128" s="41"/>
      <c r="E128" s="41"/>
      <c r="F128" s="28" t="str">
        <f>IF(E18="","",E18)</f>
        <v>Vyplň údaj</v>
      </c>
      <c r="G128" s="41"/>
      <c r="H128" s="41"/>
      <c r="I128" s="33" t="s">
        <v>31</v>
      </c>
      <c r="J128" s="37" t="str">
        <f>E24</f>
        <v>Barbora Kyšková</v>
      </c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0.32" customHeigh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11" customFormat="1" ht="29.28" customHeight="1">
      <c r="A130" s="192"/>
      <c r="B130" s="193"/>
      <c r="C130" s="194" t="s">
        <v>136</v>
      </c>
      <c r="D130" s="195" t="s">
        <v>58</v>
      </c>
      <c r="E130" s="195" t="s">
        <v>54</v>
      </c>
      <c r="F130" s="195" t="s">
        <v>55</v>
      </c>
      <c r="G130" s="195" t="s">
        <v>137</v>
      </c>
      <c r="H130" s="195" t="s">
        <v>138</v>
      </c>
      <c r="I130" s="195" t="s">
        <v>139</v>
      </c>
      <c r="J130" s="195" t="s">
        <v>117</v>
      </c>
      <c r="K130" s="196" t="s">
        <v>140</v>
      </c>
      <c r="L130" s="197"/>
      <c r="M130" s="101" t="s">
        <v>1</v>
      </c>
      <c r="N130" s="102" t="s">
        <v>37</v>
      </c>
      <c r="O130" s="102" t="s">
        <v>141</v>
      </c>
      <c r="P130" s="102" t="s">
        <v>142</v>
      </c>
      <c r="Q130" s="102" t="s">
        <v>143</v>
      </c>
      <c r="R130" s="102" t="s">
        <v>144</v>
      </c>
      <c r="S130" s="102" t="s">
        <v>145</v>
      </c>
      <c r="T130" s="103" t="s">
        <v>146</v>
      </c>
      <c r="U130" s="192"/>
      <c r="V130" s="192"/>
      <c r="W130" s="192"/>
      <c r="X130" s="192"/>
      <c r="Y130" s="192"/>
      <c r="Z130" s="192"/>
      <c r="AA130" s="192"/>
      <c r="AB130" s="192"/>
      <c r="AC130" s="192"/>
      <c r="AD130" s="192"/>
      <c r="AE130" s="192"/>
    </row>
    <row r="131" s="2" customFormat="1" ht="22.8" customHeight="1">
      <c r="A131" s="39"/>
      <c r="B131" s="40"/>
      <c r="C131" s="108" t="s">
        <v>147</v>
      </c>
      <c r="D131" s="41"/>
      <c r="E131" s="41"/>
      <c r="F131" s="41"/>
      <c r="G131" s="41"/>
      <c r="H131" s="41"/>
      <c r="I131" s="41"/>
      <c r="J131" s="198">
        <f>BK131</f>
        <v>0</v>
      </c>
      <c r="K131" s="41"/>
      <c r="L131" s="45"/>
      <c r="M131" s="104"/>
      <c r="N131" s="199"/>
      <c r="O131" s="105"/>
      <c r="P131" s="200">
        <f>P132+P173+P265</f>
        <v>0</v>
      </c>
      <c r="Q131" s="105"/>
      <c r="R131" s="200">
        <f>R132+R173+R265</f>
        <v>2.0652232</v>
      </c>
      <c r="S131" s="105"/>
      <c r="T131" s="201">
        <f>T132+T173+T265</f>
        <v>0.84243700000000016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72</v>
      </c>
      <c r="AU131" s="18" t="s">
        <v>119</v>
      </c>
      <c r="BK131" s="202">
        <f>BK132+BK173+BK265</f>
        <v>0</v>
      </c>
    </row>
    <row r="132" s="12" customFormat="1" ht="25.92" customHeight="1">
      <c r="A132" s="12"/>
      <c r="B132" s="203"/>
      <c r="C132" s="204"/>
      <c r="D132" s="205" t="s">
        <v>72</v>
      </c>
      <c r="E132" s="206" t="s">
        <v>148</v>
      </c>
      <c r="F132" s="206" t="s">
        <v>149</v>
      </c>
      <c r="G132" s="204"/>
      <c r="H132" s="204"/>
      <c r="I132" s="207"/>
      <c r="J132" s="208">
        <f>BK132</f>
        <v>0</v>
      </c>
      <c r="K132" s="204"/>
      <c r="L132" s="209"/>
      <c r="M132" s="210"/>
      <c r="N132" s="211"/>
      <c r="O132" s="211"/>
      <c r="P132" s="212">
        <f>P133+P135+P152+P165+P171</f>
        <v>0</v>
      </c>
      <c r="Q132" s="211"/>
      <c r="R132" s="212">
        <f>R133+R135+R152+R165+R171</f>
        <v>1.3899210000000002</v>
      </c>
      <c r="S132" s="211"/>
      <c r="T132" s="213">
        <f>T133+T135+T152+T165+T171</f>
        <v>0.77043700000000016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4" t="s">
        <v>81</v>
      </c>
      <c r="AT132" s="215" t="s">
        <v>72</v>
      </c>
      <c r="AU132" s="215" t="s">
        <v>73</v>
      </c>
      <c r="AY132" s="214" t="s">
        <v>150</v>
      </c>
      <c r="BK132" s="216">
        <f>BK133+BK135+BK152+BK165+BK171</f>
        <v>0</v>
      </c>
    </row>
    <row r="133" s="12" customFormat="1" ht="22.8" customHeight="1">
      <c r="A133" s="12"/>
      <c r="B133" s="203"/>
      <c r="C133" s="204"/>
      <c r="D133" s="205" t="s">
        <v>72</v>
      </c>
      <c r="E133" s="217" t="s">
        <v>151</v>
      </c>
      <c r="F133" s="217" t="s">
        <v>152</v>
      </c>
      <c r="G133" s="204"/>
      <c r="H133" s="204"/>
      <c r="I133" s="207"/>
      <c r="J133" s="218">
        <f>BK133</f>
        <v>0</v>
      </c>
      <c r="K133" s="204"/>
      <c r="L133" s="209"/>
      <c r="M133" s="210"/>
      <c r="N133" s="211"/>
      <c r="O133" s="211"/>
      <c r="P133" s="212">
        <f>P134</f>
        <v>0</v>
      </c>
      <c r="Q133" s="211"/>
      <c r="R133" s="212">
        <f>R134</f>
        <v>0</v>
      </c>
      <c r="S133" s="211"/>
      <c r="T133" s="213">
        <f>T134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4" t="s">
        <v>81</v>
      </c>
      <c r="AT133" s="215" t="s">
        <v>72</v>
      </c>
      <c r="AU133" s="215" t="s">
        <v>81</v>
      </c>
      <c r="AY133" s="214" t="s">
        <v>150</v>
      </c>
      <c r="BK133" s="216">
        <f>BK134</f>
        <v>0</v>
      </c>
    </row>
    <row r="134" s="2" customFormat="1" ht="16.5" customHeight="1">
      <c r="A134" s="39"/>
      <c r="B134" s="40"/>
      <c r="C134" s="219" t="s">
        <v>81</v>
      </c>
      <c r="D134" s="219" t="s">
        <v>153</v>
      </c>
      <c r="E134" s="220" t="s">
        <v>154</v>
      </c>
      <c r="F134" s="221" t="s">
        <v>155</v>
      </c>
      <c r="G134" s="222" t="s">
        <v>156</v>
      </c>
      <c r="H134" s="223">
        <v>10</v>
      </c>
      <c r="I134" s="224"/>
      <c r="J134" s="225">
        <f>ROUND(I134*H134,2)</f>
        <v>0</v>
      </c>
      <c r="K134" s="221" t="s">
        <v>1</v>
      </c>
      <c r="L134" s="45"/>
      <c r="M134" s="226" t="s">
        <v>1</v>
      </c>
      <c r="N134" s="227" t="s">
        <v>38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157</v>
      </c>
      <c r="AT134" s="230" t="s">
        <v>153</v>
      </c>
      <c r="AU134" s="230" t="s">
        <v>83</v>
      </c>
      <c r="AY134" s="18" t="s">
        <v>150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81</v>
      </c>
      <c r="BK134" s="231">
        <f>ROUND(I134*H134,2)</f>
        <v>0</v>
      </c>
      <c r="BL134" s="18" t="s">
        <v>157</v>
      </c>
      <c r="BM134" s="230" t="s">
        <v>158</v>
      </c>
    </row>
    <row r="135" s="12" customFormat="1" ht="22.8" customHeight="1">
      <c r="A135" s="12"/>
      <c r="B135" s="203"/>
      <c r="C135" s="204"/>
      <c r="D135" s="205" t="s">
        <v>72</v>
      </c>
      <c r="E135" s="217" t="s">
        <v>159</v>
      </c>
      <c r="F135" s="217" t="s">
        <v>160</v>
      </c>
      <c r="G135" s="204"/>
      <c r="H135" s="204"/>
      <c r="I135" s="207"/>
      <c r="J135" s="218">
        <f>BK135</f>
        <v>0</v>
      </c>
      <c r="K135" s="204"/>
      <c r="L135" s="209"/>
      <c r="M135" s="210"/>
      <c r="N135" s="211"/>
      <c r="O135" s="211"/>
      <c r="P135" s="212">
        <f>SUM(P136:P151)</f>
        <v>0</v>
      </c>
      <c r="Q135" s="211"/>
      <c r="R135" s="212">
        <f>SUM(R136:R151)</f>
        <v>1.384721</v>
      </c>
      <c r="S135" s="211"/>
      <c r="T135" s="213">
        <f>SUM(T136:T151)</f>
        <v>0.001437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4" t="s">
        <v>81</v>
      </c>
      <c r="AT135" s="215" t="s">
        <v>72</v>
      </c>
      <c r="AU135" s="215" t="s">
        <v>81</v>
      </c>
      <c r="AY135" s="214" t="s">
        <v>150</v>
      </c>
      <c r="BK135" s="216">
        <f>SUM(BK136:BK151)</f>
        <v>0</v>
      </c>
    </row>
    <row r="136" s="2" customFormat="1" ht="24.15" customHeight="1">
      <c r="A136" s="39"/>
      <c r="B136" s="40"/>
      <c r="C136" s="219" t="s">
        <v>83</v>
      </c>
      <c r="D136" s="219" t="s">
        <v>153</v>
      </c>
      <c r="E136" s="220" t="s">
        <v>161</v>
      </c>
      <c r="F136" s="221" t="s">
        <v>162</v>
      </c>
      <c r="G136" s="222" t="s">
        <v>163</v>
      </c>
      <c r="H136" s="223">
        <v>76.9</v>
      </c>
      <c r="I136" s="224"/>
      <c r="J136" s="225">
        <f>ROUND(I136*H136,2)</f>
        <v>0</v>
      </c>
      <c r="K136" s="221" t="s">
        <v>164</v>
      </c>
      <c r="L136" s="45"/>
      <c r="M136" s="226" t="s">
        <v>1</v>
      </c>
      <c r="N136" s="227" t="s">
        <v>38</v>
      </c>
      <c r="O136" s="92"/>
      <c r="P136" s="228">
        <f>O136*H136</f>
        <v>0</v>
      </c>
      <c r="Q136" s="228">
        <v>0.017000000000000002</v>
      </c>
      <c r="R136" s="228">
        <f>Q136*H136</f>
        <v>1.3073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157</v>
      </c>
      <c r="AT136" s="230" t="s">
        <v>153</v>
      </c>
      <c r="AU136" s="230" t="s">
        <v>83</v>
      </c>
      <c r="AY136" s="18" t="s">
        <v>150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81</v>
      </c>
      <c r="BK136" s="231">
        <f>ROUND(I136*H136,2)</f>
        <v>0</v>
      </c>
      <c r="BL136" s="18" t="s">
        <v>157</v>
      </c>
      <c r="BM136" s="230" t="s">
        <v>165</v>
      </c>
    </row>
    <row r="137" s="13" customFormat="1">
      <c r="A137" s="13"/>
      <c r="B137" s="232"/>
      <c r="C137" s="233"/>
      <c r="D137" s="234" t="s">
        <v>166</v>
      </c>
      <c r="E137" s="235" t="s">
        <v>1</v>
      </c>
      <c r="F137" s="236" t="s">
        <v>167</v>
      </c>
      <c r="G137" s="233"/>
      <c r="H137" s="235" t="s">
        <v>1</v>
      </c>
      <c r="I137" s="237"/>
      <c r="J137" s="233"/>
      <c r="K137" s="233"/>
      <c r="L137" s="238"/>
      <c r="M137" s="239"/>
      <c r="N137" s="240"/>
      <c r="O137" s="240"/>
      <c r="P137" s="240"/>
      <c r="Q137" s="240"/>
      <c r="R137" s="240"/>
      <c r="S137" s="240"/>
      <c r="T137" s="24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2" t="s">
        <v>166</v>
      </c>
      <c r="AU137" s="242" t="s">
        <v>83</v>
      </c>
      <c r="AV137" s="13" t="s">
        <v>81</v>
      </c>
      <c r="AW137" s="13" t="s">
        <v>30</v>
      </c>
      <c r="AX137" s="13" t="s">
        <v>73</v>
      </c>
      <c r="AY137" s="242" t="s">
        <v>150</v>
      </c>
    </row>
    <row r="138" s="14" customFormat="1">
      <c r="A138" s="14"/>
      <c r="B138" s="243"/>
      <c r="C138" s="244"/>
      <c r="D138" s="234" t="s">
        <v>166</v>
      </c>
      <c r="E138" s="245" t="s">
        <v>1</v>
      </c>
      <c r="F138" s="246" t="s">
        <v>168</v>
      </c>
      <c r="G138" s="244"/>
      <c r="H138" s="247">
        <v>9.6</v>
      </c>
      <c r="I138" s="248"/>
      <c r="J138" s="244"/>
      <c r="K138" s="244"/>
      <c r="L138" s="249"/>
      <c r="M138" s="250"/>
      <c r="N138" s="251"/>
      <c r="O138" s="251"/>
      <c r="P138" s="251"/>
      <c r="Q138" s="251"/>
      <c r="R138" s="251"/>
      <c r="S138" s="251"/>
      <c r="T138" s="25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3" t="s">
        <v>166</v>
      </c>
      <c r="AU138" s="253" t="s">
        <v>83</v>
      </c>
      <c r="AV138" s="14" t="s">
        <v>83</v>
      </c>
      <c r="AW138" s="14" t="s">
        <v>30</v>
      </c>
      <c r="AX138" s="14" t="s">
        <v>73</v>
      </c>
      <c r="AY138" s="253" t="s">
        <v>150</v>
      </c>
    </row>
    <row r="139" s="14" customFormat="1">
      <c r="A139" s="14"/>
      <c r="B139" s="243"/>
      <c r="C139" s="244"/>
      <c r="D139" s="234" t="s">
        <v>166</v>
      </c>
      <c r="E139" s="245" t="s">
        <v>1</v>
      </c>
      <c r="F139" s="246" t="s">
        <v>169</v>
      </c>
      <c r="G139" s="244"/>
      <c r="H139" s="247">
        <v>18.7</v>
      </c>
      <c r="I139" s="248"/>
      <c r="J139" s="244"/>
      <c r="K139" s="244"/>
      <c r="L139" s="249"/>
      <c r="M139" s="250"/>
      <c r="N139" s="251"/>
      <c r="O139" s="251"/>
      <c r="P139" s="251"/>
      <c r="Q139" s="251"/>
      <c r="R139" s="251"/>
      <c r="S139" s="251"/>
      <c r="T139" s="252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3" t="s">
        <v>166</v>
      </c>
      <c r="AU139" s="253" t="s">
        <v>83</v>
      </c>
      <c r="AV139" s="14" t="s">
        <v>83</v>
      </c>
      <c r="AW139" s="14" t="s">
        <v>30</v>
      </c>
      <c r="AX139" s="14" t="s">
        <v>73</v>
      </c>
      <c r="AY139" s="253" t="s">
        <v>150</v>
      </c>
    </row>
    <row r="140" s="14" customFormat="1">
      <c r="A140" s="14"/>
      <c r="B140" s="243"/>
      <c r="C140" s="244"/>
      <c r="D140" s="234" t="s">
        <v>166</v>
      </c>
      <c r="E140" s="245" t="s">
        <v>1</v>
      </c>
      <c r="F140" s="246" t="s">
        <v>170</v>
      </c>
      <c r="G140" s="244"/>
      <c r="H140" s="247">
        <v>16.600000000000002</v>
      </c>
      <c r="I140" s="248"/>
      <c r="J140" s="244"/>
      <c r="K140" s="244"/>
      <c r="L140" s="249"/>
      <c r="M140" s="250"/>
      <c r="N140" s="251"/>
      <c r="O140" s="251"/>
      <c r="P140" s="251"/>
      <c r="Q140" s="251"/>
      <c r="R140" s="251"/>
      <c r="S140" s="251"/>
      <c r="T140" s="25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3" t="s">
        <v>166</v>
      </c>
      <c r="AU140" s="253" t="s">
        <v>83</v>
      </c>
      <c r="AV140" s="14" t="s">
        <v>83</v>
      </c>
      <c r="AW140" s="14" t="s">
        <v>30</v>
      </c>
      <c r="AX140" s="14" t="s">
        <v>73</v>
      </c>
      <c r="AY140" s="253" t="s">
        <v>150</v>
      </c>
    </row>
    <row r="141" s="15" customFormat="1">
      <c r="A141" s="15"/>
      <c r="B141" s="254"/>
      <c r="C141" s="255"/>
      <c r="D141" s="234" t="s">
        <v>166</v>
      </c>
      <c r="E141" s="256" t="s">
        <v>1</v>
      </c>
      <c r="F141" s="257" t="s">
        <v>171</v>
      </c>
      <c r="G141" s="255"/>
      <c r="H141" s="258">
        <v>44.9</v>
      </c>
      <c r="I141" s="259"/>
      <c r="J141" s="255"/>
      <c r="K141" s="255"/>
      <c r="L141" s="260"/>
      <c r="M141" s="261"/>
      <c r="N141" s="262"/>
      <c r="O141" s="262"/>
      <c r="P141" s="262"/>
      <c r="Q141" s="262"/>
      <c r="R141" s="262"/>
      <c r="S141" s="262"/>
      <c r="T141" s="263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4" t="s">
        <v>166</v>
      </c>
      <c r="AU141" s="264" t="s">
        <v>83</v>
      </c>
      <c r="AV141" s="15" t="s">
        <v>172</v>
      </c>
      <c r="AW141" s="15" t="s">
        <v>30</v>
      </c>
      <c r="AX141" s="15" t="s">
        <v>73</v>
      </c>
      <c r="AY141" s="264" t="s">
        <v>150</v>
      </c>
    </row>
    <row r="142" s="14" customFormat="1">
      <c r="A142" s="14"/>
      <c r="B142" s="243"/>
      <c r="C142" s="244"/>
      <c r="D142" s="234" t="s">
        <v>166</v>
      </c>
      <c r="E142" s="245" t="s">
        <v>1</v>
      </c>
      <c r="F142" s="246" t="s">
        <v>173</v>
      </c>
      <c r="G142" s="244"/>
      <c r="H142" s="247">
        <v>32</v>
      </c>
      <c r="I142" s="248"/>
      <c r="J142" s="244"/>
      <c r="K142" s="244"/>
      <c r="L142" s="249"/>
      <c r="M142" s="250"/>
      <c r="N142" s="251"/>
      <c r="O142" s="251"/>
      <c r="P142" s="251"/>
      <c r="Q142" s="251"/>
      <c r="R142" s="251"/>
      <c r="S142" s="251"/>
      <c r="T142" s="25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3" t="s">
        <v>166</v>
      </c>
      <c r="AU142" s="253" t="s">
        <v>83</v>
      </c>
      <c r="AV142" s="14" t="s">
        <v>83</v>
      </c>
      <c r="AW142" s="14" t="s">
        <v>30</v>
      </c>
      <c r="AX142" s="14" t="s">
        <v>73</v>
      </c>
      <c r="AY142" s="253" t="s">
        <v>150</v>
      </c>
    </row>
    <row r="143" s="16" customFormat="1">
      <c r="A143" s="16"/>
      <c r="B143" s="265"/>
      <c r="C143" s="266"/>
      <c r="D143" s="234" t="s">
        <v>166</v>
      </c>
      <c r="E143" s="267" t="s">
        <v>1</v>
      </c>
      <c r="F143" s="268" t="s">
        <v>174</v>
      </c>
      <c r="G143" s="266"/>
      <c r="H143" s="269">
        <v>76.9</v>
      </c>
      <c r="I143" s="270"/>
      <c r="J143" s="266"/>
      <c r="K143" s="266"/>
      <c r="L143" s="271"/>
      <c r="M143" s="272"/>
      <c r="N143" s="273"/>
      <c r="O143" s="273"/>
      <c r="P143" s="273"/>
      <c r="Q143" s="273"/>
      <c r="R143" s="273"/>
      <c r="S143" s="273"/>
      <c r="T143" s="274"/>
      <c r="U143" s="16"/>
      <c r="V143" s="16"/>
      <c r="W143" s="16"/>
      <c r="X143" s="16"/>
      <c r="Y143" s="16"/>
      <c r="Z143" s="16"/>
      <c r="AA143" s="16"/>
      <c r="AB143" s="16"/>
      <c r="AC143" s="16"/>
      <c r="AD143" s="16"/>
      <c r="AE143" s="16"/>
      <c r="AT143" s="275" t="s">
        <v>166</v>
      </c>
      <c r="AU143" s="275" t="s">
        <v>83</v>
      </c>
      <c r="AV143" s="16" t="s">
        <v>157</v>
      </c>
      <c r="AW143" s="16" t="s">
        <v>30</v>
      </c>
      <c r="AX143" s="16" t="s">
        <v>81</v>
      </c>
      <c r="AY143" s="275" t="s">
        <v>150</v>
      </c>
    </row>
    <row r="144" s="2" customFormat="1" ht="16.5" customHeight="1">
      <c r="A144" s="39"/>
      <c r="B144" s="40"/>
      <c r="C144" s="219" t="s">
        <v>172</v>
      </c>
      <c r="D144" s="219" t="s">
        <v>153</v>
      </c>
      <c r="E144" s="220" t="s">
        <v>175</v>
      </c>
      <c r="F144" s="221" t="s">
        <v>176</v>
      </c>
      <c r="G144" s="222" t="s">
        <v>163</v>
      </c>
      <c r="H144" s="223">
        <v>23.95</v>
      </c>
      <c r="I144" s="224"/>
      <c r="J144" s="225">
        <f>ROUND(I144*H144,2)</f>
        <v>0</v>
      </c>
      <c r="K144" s="221" t="s">
        <v>177</v>
      </c>
      <c r="L144" s="45"/>
      <c r="M144" s="226" t="s">
        <v>1</v>
      </c>
      <c r="N144" s="227" t="s">
        <v>38</v>
      </c>
      <c r="O144" s="92"/>
      <c r="P144" s="228">
        <f>O144*H144</f>
        <v>0</v>
      </c>
      <c r="Q144" s="228">
        <v>0.00198</v>
      </c>
      <c r="R144" s="228">
        <f>Q144*H144</f>
        <v>0.047421</v>
      </c>
      <c r="S144" s="228">
        <v>6E-05</v>
      </c>
      <c r="T144" s="229">
        <f>S144*H144</f>
        <v>0.001437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157</v>
      </c>
      <c r="AT144" s="230" t="s">
        <v>153</v>
      </c>
      <c r="AU144" s="230" t="s">
        <v>83</v>
      </c>
      <c r="AY144" s="18" t="s">
        <v>150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81</v>
      </c>
      <c r="BK144" s="231">
        <f>ROUND(I144*H144,2)</f>
        <v>0</v>
      </c>
      <c r="BL144" s="18" t="s">
        <v>157</v>
      </c>
      <c r="BM144" s="230" t="s">
        <v>178</v>
      </c>
    </row>
    <row r="145" s="14" customFormat="1">
      <c r="A145" s="14"/>
      <c r="B145" s="243"/>
      <c r="C145" s="244"/>
      <c r="D145" s="234" t="s">
        <v>166</v>
      </c>
      <c r="E145" s="245" t="s">
        <v>1</v>
      </c>
      <c r="F145" s="246" t="s">
        <v>179</v>
      </c>
      <c r="G145" s="244"/>
      <c r="H145" s="247">
        <v>10.44</v>
      </c>
      <c r="I145" s="248"/>
      <c r="J145" s="244"/>
      <c r="K145" s="244"/>
      <c r="L145" s="249"/>
      <c r="M145" s="250"/>
      <c r="N145" s="251"/>
      <c r="O145" s="251"/>
      <c r="P145" s="251"/>
      <c r="Q145" s="251"/>
      <c r="R145" s="251"/>
      <c r="S145" s="251"/>
      <c r="T145" s="252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3" t="s">
        <v>166</v>
      </c>
      <c r="AU145" s="253" t="s">
        <v>83</v>
      </c>
      <c r="AV145" s="14" t="s">
        <v>83</v>
      </c>
      <c r="AW145" s="14" t="s">
        <v>30</v>
      </c>
      <c r="AX145" s="14" t="s">
        <v>73</v>
      </c>
      <c r="AY145" s="253" t="s">
        <v>150</v>
      </c>
    </row>
    <row r="146" s="14" customFormat="1">
      <c r="A146" s="14"/>
      <c r="B146" s="243"/>
      <c r="C146" s="244"/>
      <c r="D146" s="234" t="s">
        <v>166</v>
      </c>
      <c r="E146" s="245" t="s">
        <v>1</v>
      </c>
      <c r="F146" s="246" t="s">
        <v>180</v>
      </c>
      <c r="G146" s="244"/>
      <c r="H146" s="247">
        <v>13.51</v>
      </c>
      <c r="I146" s="248"/>
      <c r="J146" s="244"/>
      <c r="K146" s="244"/>
      <c r="L146" s="249"/>
      <c r="M146" s="250"/>
      <c r="N146" s="251"/>
      <c r="O146" s="251"/>
      <c r="P146" s="251"/>
      <c r="Q146" s="251"/>
      <c r="R146" s="251"/>
      <c r="S146" s="251"/>
      <c r="T146" s="25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3" t="s">
        <v>166</v>
      </c>
      <c r="AU146" s="253" t="s">
        <v>83</v>
      </c>
      <c r="AV146" s="14" t="s">
        <v>83</v>
      </c>
      <c r="AW146" s="14" t="s">
        <v>30</v>
      </c>
      <c r="AX146" s="14" t="s">
        <v>73</v>
      </c>
      <c r="AY146" s="253" t="s">
        <v>150</v>
      </c>
    </row>
    <row r="147" s="16" customFormat="1">
      <c r="A147" s="16"/>
      <c r="B147" s="265"/>
      <c r="C147" s="266"/>
      <c r="D147" s="234" t="s">
        <v>166</v>
      </c>
      <c r="E147" s="267" t="s">
        <v>1</v>
      </c>
      <c r="F147" s="268" t="s">
        <v>174</v>
      </c>
      <c r="G147" s="266"/>
      <c r="H147" s="269">
        <v>23.95</v>
      </c>
      <c r="I147" s="270"/>
      <c r="J147" s="266"/>
      <c r="K147" s="266"/>
      <c r="L147" s="271"/>
      <c r="M147" s="272"/>
      <c r="N147" s="273"/>
      <c r="O147" s="273"/>
      <c r="P147" s="273"/>
      <c r="Q147" s="273"/>
      <c r="R147" s="273"/>
      <c r="S147" s="273"/>
      <c r="T147" s="274"/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T147" s="275" t="s">
        <v>166</v>
      </c>
      <c r="AU147" s="275" t="s">
        <v>83</v>
      </c>
      <c r="AV147" s="16" t="s">
        <v>157</v>
      </c>
      <c r="AW147" s="16" t="s">
        <v>30</v>
      </c>
      <c r="AX147" s="16" t="s">
        <v>81</v>
      </c>
      <c r="AY147" s="275" t="s">
        <v>150</v>
      </c>
    </row>
    <row r="148" s="2" customFormat="1" ht="24.15" customHeight="1">
      <c r="A148" s="39"/>
      <c r="B148" s="40"/>
      <c r="C148" s="219" t="s">
        <v>157</v>
      </c>
      <c r="D148" s="219" t="s">
        <v>153</v>
      </c>
      <c r="E148" s="220" t="s">
        <v>181</v>
      </c>
      <c r="F148" s="221" t="s">
        <v>182</v>
      </c>
      <c r="G148" s="222" t="s">
        <v>183</v>
      </c>
      <c r="H148" s="223">
        <v>20</v>
      </c>
      <c r="I148" s="224"/>
      <c r="J148" s="225">
        <f>ROUND(I148*H148,2)</f>
        <v>0</v>
      </c>
      <c r="K148" s="221" t="s">
        <v>177</v>
      </c>
      <c r="L148" s="45"/>
      <c r="M148" s="226" t="s">
        <v>1</v>
      </c>
      <c r="N148" s="227" t="s">
        <v>38</v>
      </c>
      <c r="O148" s="92"/>
      <c r="P148" s="228">
        <f>O148*H148</f>
        <v>0</v>
      </c>
      <c r="Q148" s="228">
        <v>0.0015</v>
      </c>
      <c r="R148" s="228">
        <f>Q148*H148</f>
        <v>0.03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157</v>
      </c>
      <c r="AT148" s="230" t="s">
        <v>153</v>
      </c>
      <c r="AU148" s="230" t="s">
        <v>83</v>
      </c>
      <c r="AY148" s="18" t="s">
        <v>150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81</v>
      </c>
      <c r="BK148" s="231">
        <f>ROUND(I148*H148,2)</f>
        <v>0</v>
      </c>
      <c r="BL148" s="18" t="s">
        <v>157</v>
      </c>
      <c r="BM148" s="230" t="s">
        <v>184</v>
      </c>
    </row>
    <row r="149" s="14" customFormat="1">
      <c r="A149" s="14"/>
      <c r="B149" s="243"/>
      <c r="C149" s="244"/>
      <c r="D149" s="234" t="s">
        <v>166</v>
      </c>
      <c r="E149" s="245" t="s">
        <v>1</v>
      </c>
      <c r="F149" s="246" t="s">
        <v>185</v>
      </c>
      <c r="G149" s="244"/>
      <c r="H149" s="247">
        <v>10</v>
      </c>
      <c r="I149" s="248"/>
      <c r="J149" s="244"/>
      <c r="K149" s="244"/>
      <c r="L149" s="249"/>
      <c r="M149" s="250"/>
      <c r="N149" s="251"/>
      <c r="O149" s="251"/>
      <c r="P149" s="251"/>
      <c r="Q149" s="251"/>
      <c r="R149" s="251"/>
      <c r="S149" s="251"/>
      <c r="T149" s="25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3" t="s">
        <v>166</v>
      </c>
      <c r="AU149" s="253" t="s">
        <v>83</v>
      </c>
      <c r="AV149" s="14" t="s">
        <v>83</v>
      </c>
      <c r="AW149" s="14" t="s">
        <v>30</v>
      </c>
      <c r="AX149" s="14" t="s">
        <v>73</v>
      </c>
      <c r="AY149" s="253" t="s">
        <v>150</v>
      </c>
    </row>
    <row r="150" s="14" customFormat="1">
      <c r="A150" s="14"/>
      <c r="B150" s="243"/>
      <c r="C150" s="244"/>
      <c r="D150" s="234" t="s">
        <v>166</v>
      </c>
      <c r="E150" s="245" t="s">
        <v>1</v>
      </c>
      <c r="F150" s="246" t="s">
        <v>186</v>
      </c>
      <c r="G150" s="244"/>
      <c r="H150" s="247">
        <v>10</v>
      </c>
      <c r="I150" s="248"/>
      <c r="J150" s="244"/>
      <c r="K150" s="244"/>
      <c r="L150" s="249"/>
      <c r="M150" s="250"/>
      <c r="N150" s="251"/>
      <c r="O150" s="251"/>
      <c r="P150" s="251"/>
      <c r="Q150" s="251"/>
      <c r="R150" s="251"/>
      <c r="S150" s="251"/>
      <c r="T150" s="25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3" t="s">
        <v>166</v>
      </c>
      <c r="AU150" s="253" t="s">
        <v>83</v>
      </c>
      <c r="AV150" s="14" t="s">
        <v>83</v>
      </c>
      <c r="AW150" s="14" t="s">
        <v>30</v>
      </c>
      <c r="AX150" s="14" t="s">
        <v>73</v>
      </c>
      <c r="AY150" s="253" t="s">
        <v>150</v>
      </c>
    </row>
    <row r="151" s="16" customFormat="1">
      <c r="A151" s="16"/>
      <c r="B151" s="265"/>
      <c r="C151" s="266"/>
      <c r="D151" s="234" t="s">
        <v>166</v>
      </c>
      <c r="E151" s="267" t="s">
        <v>1</v>
      </c>
      <c r="F151" s="268" t="s">
        <v>174</v>
      </c>
      <c r="G151" s="266"/>
      <c r="H151" s="269">
        <v>20</v>
      </c>
      <c r="I151" s="270"/>
      <c r="J151" s="266"/>
      <c r="K151" s="266"/>
      <c r="L151" s="271"/>
      <c r="M151" s="272"/>
      <c r="N151" s="273"/>
      <c r="O151" s="273"/>
      <c r="P151" s="273"/>
      <c r="Q151" s="273"/>
      <c r="R151" s="273"/>
      <c r="S151" s="273"/>
      <c r="T151" s="274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T151" s="275" t="s">
        <v>166</v>
      </c>
      <c r="AU151" s="275" t="s">
        <v>83</v>
      </c>
      <c r="AV151" s="16" t="s">
        <v>157</v>
      </c>
      <c r="AW151" s="16" t="s">
        <v>30</v>
      </c>
      <c r="AX151" s="16" t="s">
        <v>81</v>
      </c>
      <c r="AY151" s="275" t="s">
        <v>150</v>
      </c>
    </row>
    <row r="152" s="12" customFormat="1" ht="22.8" customHeight="1">
      <c r="A152" s="12"/>
      <c r="B152" s="203"/>
      <c r="C152" s="204"/>
      <c r="D152" s="205" t="s">
        <v>72</v>
      </c>
      <c r="E152" s="217" t="s">
        <v>187</v>
      </c>
      <c r="F152" s="217" t="s">
        <v>188</v>
      </c>
      <c r="G152" s="204"/>
      <c r="H152" s="204"/>
      <c r="I152" s="207"/>
      <c r="J152" s="218">
        <f>BK152</f>
        <v>0</v>
      </c>
      <c r="K152" s="204"/>
      <c r="L152" s="209"/>
      <c r="M152" s="210"/>
      <c r="N152" s="211"/>
      <c r="O152" s="211"/>
      <c r="P152" s="212">
        <f>SUM(P153:P164)</f>
        <v>0</v>
      </c>
      <c r="Q152" s="211"/>
      <c r="R152" s="212">
        <f>SUM(R153:R164)</f>
        <v>0.0052000000000000008</v>
      </c>
      <c r="S152" s="211"/>
      <c r="T152" s="213">
        <f>SUM(T153:T164)</f>
        <v>0.76900000000000016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4" t="s">
        <v>81</v>
      </c>
      <c r="AT152" s="215" t="s">
        <v>72</v>
      </c>
      <c r="AU152" s="215" t="s">
        <v>81</v>
      </c>
      <c r="AY152" s="214" t="s">
        <v>150</v>
      </c>
      <c r="BK152" s="216">
        <f>SUM(BK153:BK164)</f>
        <v>0</v>
      </c>
    </row>
    <row r="153" s="2" customFormat="1" ht="24.15" customHeight="1">
      <c r="A153" s="39"/>
      <c r="B153" s="40"/>
      <c r="C153" s="219" t="s">
        <v>189</v>
      </c>
      <c r="D153" s="219" t="s">
        <v>153</v>
      </c>
      <c r="E153" s="220" t="s">
        <v>190</v>
      </c>
      <c r="F153" s="221" t="s">
        <v>191</v>
      </c>
      <c r="G153" s="222" t="s">
        <v>163</v>
      </c>
      <c r="H153" s="223">
        <v>130</v>
      </c>
      <c r="I153" s="224"/>
      <c r="J153" s="225">
        <f>ROUND(I153*H153,2)</f>
        <v>0</v>
      </c>
      <c r="K153" s="221" t="s">
        <v>177</v>
      </c>
      <c r="L153" s="45"/>
      <c r="M153" s="226" t="s">
        <v>1</v>
      </c>
      <c r="N153" s="227" t="s">
        <v>38</v>
      </c>
      <c r="O153" s="92"/>
      <c r="P153" s="228">
        <f>O153*H153</f>
        <v>0</v>
      </c>
      <c r="Q153" s="228">
        <v>4E-05</v>
      </c>
      <c r="R153" s="228">
        <f>Q153*H153</f>
        <v>0.0052000000000000008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157</v>
      </c>
      <c r="AT153" s="230" t="s">
        <v>153</v>
      </c>
      <c r="AU153" s="230" t="s">
        <v>83</v>
      </c>
      <c r="AY153" s="18" t="s">
        <v>150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81</v>
      </c>
      <c r="BK153" s="231">
        <f>ROUND(I153*H153,2)</f>
        <v>0</v>
      </c>
      <c r="BL153" s="18" t="s">
        <v>157</v>
      </c>
      <c r="BM153" s="230" t="s">
        <v>192</v>
      </c>
    </row>
    <row r="154" s="14" customFormat="1">
      <c r="A154" s="14"/>
      <c r="B154" s="243"/>
      <c r="C154" s="244"/>
      <c r="D154" s="234" t="s">
        <v>166</v>
      </c>
      <c r="E154" s="245" t="s">
        <v>1</v>
      </c>
      <c r="F154" s="246" t="s">
        <v>193</v>
      </c>
      <c r="G154" s="244"/>
      <c r="H154" s="247">
        <v>130</v>
      </c>
      <c r="I154" s="248"/>
      <c r="J154" s="244"/>
      <c r="K154" s="244"/>
      <c r="L154" s="249"/>
      <c r="M154" s="250"/>
      <c r="N154" s="251"/>
      <c r="O154" s="251"/>
      <c r="P154" s="251"/>
      <c r="Q154" s="251"/>
      <c r="R154" s="251"/>
      <c r="S154" s="251"/>
      <c r="T154" s="25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3" t="s">
        <v>166</v>
      </c>
      <c r="AU154" s="253" t="s">
        <v>83</v>
      </c>
      <c r="AV154" s="14" t="s">
        <v>83</v>
      </c>
      <c r="AW154" s="14" t="s">
        <v>30</v>
      </c>
      <c r="AX154" s="14" t="s">
        <v>81</v>
      </c>
      <c r="AY154" s="253" t="s">
        <v>150</v>
      </c>
    </row>
    <row r="155" s="2" customFormat="1" ht="37.8" customHeight="1">
      <c r="A155" s="39"/>
      <c r="B155" s="40"/>
      <c r="C155" s="219" t="s">
        <v>159</v>
      </c>
      <c r="D155" s="219" t="s">
        <v>153</v>
      </c>
      <c r="E155" s="220" t="s">
        <v>194</v>
      </c>
      <c r="F155" s="221" t="s">
        <v>195</v>
      </c>
      <c r="G155" s="222" t="s">
        <v>163</v>
      </c>
      <c r="H155" s="223">
        <v>76.9</v>
      </c>
      <c r="I155" s="224"/>
      <c r="J155" s="225">
        <f>ROUND(I155*H155,2)</f>
        <v>0</v>
      </c>
      <c r="K155" s="221" t="s">
        <v>164</v>
      </c>
      <c r="L155" s="45"/>
      <c r="M155" s="226" t="s">
        <v>1</v>
      </c>
      <c r="N155" s="227" t="s">
        <v>38</v>
      </c>
      <c r="O155" s="92"/>
      <c r="P155" s="228">
        <f>O155*H155</f>
        <v>0</v>
      </c>
      <c r="Q155" s="228">
        <v>0</v>
      </c>
      <c r="R155" s="228">
        <f>Q155*H155</f>
        <v>0</v>
      </c>
      <c r="S155" s="228">
        <v>0.01</v>
      </c>
      <c r="T155" s="229">
        <f>S155*H155</f>
        <v>0.76900000000000016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157</v>
      </c>
      <c r="AT155" s="230" t="s">
        <v>153</v>
      </c>
      <c r="AU155" s="230" t="s">
        <v>83</v>
      </c>
      <c r="AY155" s="18" t="s">
        <v>150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81</v>
      </c>
      <c r="BK155" s="231">
        <f>ROUND(I155*H155,2)</f>
        <v>0</v>
      </c>
      <c r="BL155" s="18" t="s">
        <v>157</v>
      </c>
      <c r="BM155" s="230" t="s">
        <v>196</v>
      </c>
    </row>
    <row r="156" s="13" customFormat="1">
      <c r="A156" s="13"/>
      <c r="B156" s="232"/>
      <c r="C156" s="233"/>
      <c r="D156" s="234" t="s">
        <v>166</v>
      </c>
      <c r="E156" s="235" t="s">
        <v>1</v>
      </c>
      <c r="F156" s="236" t="s">
        <v>167</v>
      </c>
      <c r="G156" s="233"/>
      <c r="H156" s="235" t="s">
        <v>1</v>
      </c>
      <c r="I156" s="237"/>
      <c r="J156" s="233"/>
      <c r="K156" s="233"/>
      <c r="L156" s="238"/>
      <c r="M156" s="239"/>
      <c r="N156" s="240"/>
      <c r="O156" s="240"/>
      <c r="P156" s="240"/>
      <c r="Q156" s="240"/>
      <c r="R156" s="240"/>
      <c r="S156" s="240"/>
      <c r="T156" s="24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2" t="s">
        <v>166</v>
      </c>
      <c r="AU156" s="242" t="s">
        <v>83</v>
      </c>
      <c r="AV156" s="13" t="s">
        <v>81</v>
      </c>
      <c r="AW156" s="13" t="s">
        <v>30</v>
      </c>
      <c r="AX156" s="13" t="s">
        <v>73</v>
      </c>
      <c r="AY156" s="242" t="s">
        <v>150</v>
      </c>
    </row>
    <row r="157" s="14" customFormat="1">
      <c r="A157" s="14"/>
      <c r="B157" s="243"/>
      <c r="C157" s="244"/>
      <c r="D157" s="234" t="s">
        <v>166</v>
      </c>
      <c r="E157" s="245" t="s">
        <v>1</v>
      </c>
      <c r="F157" s="246" t="s">
        <v>168</v>
      </c>
      <c r="G157" s="244"/>
      <c r="H157" s="247">
        <v>9.6</v>
      </c>
      <c r="I157" s="248"/>
      <c r="J157" s="244"/>
      <c r="K157" s="244"/>
      <c r="L157" s="249"/>
      <c r="M157" s="250"/>
      <c r="N157" s="251"/>
      <c r="O157" s="251"/>
      <c r="P157" s="251"/>
      <c r="Q157" s="251"/>
      <c r="R157" s="251"/>
      <c r="S157" s="251"/>
      <c r="T157" s="25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3" t="s">
        <v>166</v>
      </c>
      <c r="AU157" s="253" t="s">
        <v>83</v>
      </c>
      <c r="AV157" s="14" t="s">
        <v>83</v>
      </c>
      <c r="AW157" s="14" t="s">
        <v>30</v>
      </c>
      <c r="AX157" s="14" t="s">
        <v>73</v>
      </c>
      <c r="AY157" s="253" t="s">
        <v>150</v>
      </c>
    </row>
    <row r="158" s="14" customFormat="1">
      <c r="A158" s="14"/>
      <c r="B158" s="243"/>
      <c r="C158" s="244"/>
      <c r="D158" s="234" t="s">
        <v>166</v>
      </c>
      <c r="E158" s="245" t="s">
        <v>1</v>
      </c>
      <c r="F158" s="246" t="s">
        <v>169</v>
      </c>
      <c r="G158" s="244"/>
      <c r="H158" s="247">
        <v>18.7</v>
      </c>
      <c r="I158" s="248"/>
      <c r="J158" s="244"/>
      <c r="K158" s="244"/>
      <c r="L158" s="249"/>
      <c r="M158" s="250"/>
      <c r="N158" s="251"/>
      <c r="O158" s="251"/>
      <c r="P158" s="251"/>
      <c r="Q158" s="251"/>
      <c r="R158" s="251"/>
      <c r="S158" s="251"/>
      <c r="T158" s="25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3" t="s">
        <v>166</v>
      </c>
      <c r="AU158" s="253" t="s">
        <v>83</v>
      </c>
      <c r="AV158" s="14" t="s">
        <v>83</v>
      </c>
      <c r="AW158" s="14" t="s">
        <v>30</v>
      </c>
      <c r="AX158" s="14" t="s">
        <v>73</v>
      </c>
      <c r="AY158" s="253" t="s">
        <v>150</v>
      </c>
    </row>
    <row r="159" s="14" customFormat="1">
      <c r="A159" s="14"/>
      <c r="B159" s="243"/>
      <c r="C159" s="244"/>
      <c r="D159" s="234" t="s">
        <v>166</v>
      </c>
      <c r="E159" s="245" t="s">
        <v>1</v>
      </c>
      <c r="F159" s="246" t="s">
        <v>170</v>
      </c>
      <c r="G159" s="244"/>
      <c r="H159" s="247">
        <v>16.600000000000002</v>
      </c>
      <c r="I159" s="248"/>
      <c r="J159" s="244"/>
      <c r="K159" s="244"/>
      <c r="L159" s="249"/>
      <c r="M159" s="250"/>
      <c r="N159" s="251"/>
      <c r="O159" s="251"/>
      <c r="P159" s="251"/>
      <c r="Q159" s="251"/>
      <c r="R159" s="251"/>
      <c r="S159" s="251"/>
      <c r="T159" s="25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3" t="s">
        <v>166</v>
      </c>
      <c r="AU159" s="253" t="s">
        <v>83</v>
      </c>
      <c r="AV159" s="14" t="s">
        <v>83</v>
      </c>
      <c r="AW159" s="14" t="s">
        <v>30</v>
      </c>
      <c r="AX159" s="14" t="s">
        <v>73</v>
      </c>
      <c r="AY159" s="253" t="s">
        <v>150</v>
      </c>
    </row>
    <row r="160" s="15" customFormat="1">
      <c r="A160" s="15"/>
      <c r="B160" s="254"/>
      <c r="C160" s="255"/>
      <c r="D160" s="234" t="s">
        <v>166</v>
      </c>
      <c r="E160" s="256" t="s">
        <v>1</v>
      </c>
      <c r="F160" s="257" t="s">
        <v>171</v>
      </c>
      <c r="G160" s="255"/>
      <c r="H160" s="258">
        <v>44.9</v>
      </c>
      <c r="I160" s="259"/>
      <c r="J160" s="255"/>
      <c r="K160" s="255"/>
      <c r="L160" s="260"/>
      <c r="M160" s="261"/>
      <c r="N160" s="262"/>
      <c r="O160" s="262"/>
      <c r="P160" s="262"/>
      <c r="Q160" s="262"/>
      <c r="R160" s="262"/>
      <c r="S160" s="262"/>
      <c r="T160" s="263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64" t="s">
        <v>166</v>
      </c>
      <c r="AU160" s="264" t="s">
        <v>83</v>
      </c>
      <c r="AV160" s="15" t="s">
        <v>172</v>
      </c>
      <c r="AW160" s="15" t="s">
        <v>30</v>
      </c>
      <c r="AX160" s="15" t="s">
        <v>73</v>
      </c>
      <c r="AY160" s="264" t="s">
        <v>150</v>
      </c>
    </row>
    <row r="161" s="14" customFormat="1">
      <c r="A161" s="14"/>
      <c r="B161" s="243"/>
      <c r="C161" s="244"/>
      <c r="D161" s="234" t="s">
        <v>166</v>
      </c>
      <c r="E161" s="245" t="s">
        <v>1</v>
      </c>
      <c r="F161" s="246" t="s">
        <v>173</v>
      </c>
      <c r="G161" s="244"/>
      <c r="H161" s="247">
        <v>32</v>
      </c>
      <c r="I161" s="248"/>
      <c r="J161" s="244"/>
      <c r="K161" s="244"/>
      <c r="L161" s="249"/>
      <c r="M161" s="250"/>
      <c r="N161" s="251"/>
      <c r="O161" s="251"/>
      <c r="P161" s="251"/>
      <c r="Q161" s="251"/>
      <c r="R161" s="251"/>
      <c r="S161" s="251"/>
      <c r="T161" s="25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3" t="s">
        <v>166</v>
      </c>
      <c r="AU161" s="253" t="s">
        <v>83</v>
      </c>
      <c r="AV161" s="14" t="s">
        <v>83</v>
      </c>
      <c r="AW161" s="14" t="s">
        <v>30</v>
      </c>
      <c r="AX161" s="14" t="s">
        <v>73</v>
      </c>
      <c r="AY161" s="253" t="s">
        <v>150</v>
      </c>
    </row>
    <row r="162" s="16" customFormat="1">
      <c r="A162" s="16"/>
      <c r="B162" s="265"/>
      <c r="C162" s="266"/>
      <c r="D162" s="234" t="s">
        <v>166</v>
      </c>
      <c r="E162" s="267" t="s">
        <v>1</v>
      </c>
      <c r="F162" s="268" t="s">
        <v>174</v>
      </c>
      <c r="G162" s="266"/>
      <c r="H162" s="269">
        <v>76.9</v>
      </c>
      <c r="I162" s="270"/>
      <c r="J162" s="266"/>
      <c r="K162" s="266"/>
      <c r="L162" s="271"/>
      <c r="M162" s="272"/>
      <c r="N162" s="273"/>
      <c r="O162" s="273"/>
      <c r="P162" s="273"/>
      <c r="Q162" s="273"/>
      <c r="R162" s="273"/>
      <c r="S162" s="273"/>
      <c r="T162" s="274"/>
      <c r="U162" s="16"/>
      <c r="V162" s="16"/>
      <c r="W162" s="16"/>
      <c r="X162" s="16"/>
      <c r="Y162" s="16"/>
      <c r="Z162" s="16"/>
      <c r="AA162" s="16"/>
      <c r="AB162" s="16"/>
      <c r="AC162" s="16"/>
      <c r="AD162" s="16"/>
      <c r="AE162" s="16"/>
      <c r="AT162" s="275" t="s">
        <v>166</v>
      </c>
      <c r="AU162" s="275" t="s">
        <v>83</v>
      </c>
      <c r="AV162" s="16" t="s">
        <v>157</v>
      </c>
      <c r="AW162" s="16" t="s">
        <v>30</v>
      </c>
      <c r="AX162" s="16" t="s">
        <v>81</v>
      </c>
      <c r="AY162" s="275" t="s">
        <v>150</v>
      </c>
    </row>
    <row r="163" s="2" customFormat="1" ht="16.5" customHeight="1">
      <c r="A163" s="39"/>
      <c r="B163" s="40"/>
      <c r="C163" s="219" t="s">
        <v>197</v>
      </c>
      <c r="D163" s="219" t="s">
        <v>153</v>
      </c>
      <c r="E163" s="220" t="s">
        <v>198</v>
      </c>
      <c r="F163" s="221" t="s">
        <v>199</v>
      </c>
      <c r="G163" s="222" t="s">
        <v>200</v>
      </c>
      <c r="H163" s="223">
        <v>1</v>
      </c>
      <c r="I163" s="224"/>
      <c r="J163" s="225">
        <f>ROUND(I163*H163,2)</f>
        <v>0</v>
      </c>
      <c r="K163" s="221" t="s">
        <v>1</v>
      </c>
      <c r="L163" s="45"/>
      <c r="M163" s="226" t="s">
        <v>1</v>
      </c>
      <c r="N163" s="227" t="s">
        <v>38</v>
      </c>
      <c r="O163" s="92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157</v>
      </c>
      <c r="AT163" s="230" t="s">
        <v>153</v>
      </c>
      <c r="AU163" s="230" t="s">
        <v>83</v>
      </c>
      <c r="AY163" s="18" t="s">
        <v>150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81</v>
      </c>
      <c r="BK163" s="231">
        <f>ROUND(I163*H163,2)</f>
        <v>0</v>
      </c>
      <c r="BL163" s="18" t="s">
        <v>157</v>
      </c>
      <c r="BM163" s="230" t="s">
        <v>201</v>
      </c>
    </row>
    <row r="164" s="2" customFormat="1" ht="16.5" customHeight="1">
      <c r="A164" s="39"/>
      <c r="B164" s="40"/>
      <c r="C164" s="219" t="s">
        <v>202</v>
      </c>
      <c r="D164" s="219" t="s">
        <v>153</v>
      </c>
      <c r="E164" s="220" t="s">
        <v>203</v>
      </c>
      <c r="F164" s="221" t="s">
        <v>204</v>
      </c>
      <c r="G164" s="222" t="s">
        <v>200</v>
      </c>
      <c r="H164" s="223">
        <v>1</v>
      </c>
      <c r="I164" s="224"/>
      <c r="J164" s="225">
        <f>ROUND(I164*H164,2)</f>
        <v>0</v>
      </c>
      <c r="K164" s="221" t="s">
        <v>1</v>
      </c>
      <c r="L164" s="45"/>
      <c r="M164" s="226" t="s">
        <v>1</v>
      </c>
      <c r="N164" s="227" t="s">
        <v>38</v>
      </c>
      <c r="O164" s="92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0" t="s">
        <v>157</v>
      </c>
      <c r="AT164" s="230" t="s">
        <v>153</v>
      </c>
      <c r="AU164" s="230" t="s">
        <v>83</v>
      </c>
      <c r="AY164" s="18" t="s">
        <v>150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8" t="s">
        <v>81</v>
      </c>
      <c r="BK164" s="231">
        <f>ROUND(I164*H164,2)</f>
        <v>0</v>
      </c>
      <c r="BL164" s="18" t="s">
        <v>157</v>
      </c>
      <c r="BM164" s="230" t="s">
        <v>205</v>
      </c>
    </row>
    <row r="165" s="12" customFormat="1" ht="22.8" customHeight="1">
      <c r="A165" s="12"/>
      <c r="B165" s="203"/>
      <c r="C165" s="204"/>
      <c r="D165" s="205" t="s">
        <v>72</v>
      </c>
      <c r="E165" s="217" t="s">
        <v>206</v>
      </c>
      <c r="F165" s="217" t="s">
        <v>207</v>
      </c>
      <c r="G165" s="204"/>
      <c r="H165" s="204"/>
      <c r="I165" s="207"/>
      <c r="J165" s="218">
        <f>BK165</f>
        <v>0</v>
      </c>
      <c r="K165" s="204"/>
      <c r="L165" s="209"/>
      <c r="M165" s="210"/>
      <c r="N165" s="211"/>
      <c r="O165" s="211"/>
      <c r="P165" s="212">
        <f>SUM(P166:P170)</f>
        <v>0</v>
      </c>
      <c r="Q165" s="211"/>
      <c r="R165" s="212">
        <f>SUM(R166:R170)</f>
        <v>0</v>
      </c>
      <c r="S165" s="211"/>
      <c r="T165" s="213">
        <f>SUM(T166:T170)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4" t="s">
        <v>81</v>
      </c>
      <c r="AT165" s="215" t="s">
        <v>72</v>
      </c>
      <c r="AU165" s="215" t="s">
        <v>81</v>
      </c>
      <c r="AY165" s="214" t="s">
        <v>150</v>
      </c>
      <c r="BK165" s="216">
        <f>SUM(BK166:BK170)</f>
        <v>0</v>
      </c>
    </row>
    <row r="166" s="2" customFormat="1" ht="24.15" customHeight="1">
      <c r="A166" s="39"/>
      <c r="B166" s="40"/>
      <c r="C166" s="219" t="s">
        <v>187</v>
      </c>
      <c r="D166" s="219" t="s">
        <v>153</v>
      </c>
      <c r="E166" s="220" t="s">
        <v>208</v>
      </c>
      <c r="F166" s="221" t="s">
        <v>209</v>
      </c>
      <c r="G166" s="222" t="s">
        <v>210</v>
      </c>
      <c r="H166" s="223">
        <v>0.842</v>
      </c>
      <c r="I166" s="224"/>
      <c r="J166" s="225">
        <f>ROUND(I166*H166,2)</f>
        <v>0</v>
      </c>
      <c r="K166" s="221" t="s">
        <v>177</v>
      </c>
      <c r="L166" s="45"/>
      <c r="M166" s="226" t="s">
        <v>1</v>
      </c>
      <c r="N166" s="227" t="s">
        <v>38</v>
      </c>
      <c r="O166" s="92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157</v>
      </c>
      <c r="AT166" s="230" t="s">
        <v>153</v>
      </c>
      <c r="AU166" s="230" t="s">
        <v>83</v>
      </c>
      <c r="AY166" s="18" t="s">
        <v>150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8" t="s">
        <v>81</v>
      </c>
      <c r="BK166" s="231">
        <f>ROUND(I166*H166,2)</f>
        <v>0</v>
      </c>
      <c r="BL166" s="18" t="s">
        <v>157</v>
      </c>
      <c r="BM166" s="230" t="s">
        <v>211</v>
      </c>
    </row>
    <row r="167" s="2" customFormat="1" ht="24.15" customHeight="1">
      <c r="A167" s="39"/>
      <c r="B167" s="40"/>
      <c r="C167" s="219" t="s">
        <v>212</v>
      </c>
      <c r="D167" s="219" t="s">
        <v>153</v>
      </c>
      <c r="E167" s="220" t="s">
        <v>213</v>
      </c>
      <c r="F167" s="221" t="s">
        <v>214</v>
      </c>
      <c r="G167" s="222" t="s">
        <v>210</v>
      </c>
      <c r="H167" s="223">
        <v>0.842</v>
      </c>
      <c r="I167" s="224"/>
      <c r="J167" s="225">
        <f>ROUND(I167*H167,2)</f>
        <v>0</v>
      </c>
      <c r="K167" s="221" t="s">
        <v>177</v>
      </c>
      <c r="L167" s="45"/>
      <c r="M167" s="226" t="s">
        <v>1</v>
      </c>
      <c r="N167" s="227" t="s">
        <v>38</v>
      </c>
      <c r="O167" s="92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0" t="s">
        <v>157</v>
      </c>
      <c r="AT167" s="230" t="s">
        <v>153</v>
      </c>
      <c r="AU167" s="230" t="s">
        <v>83</v>
      </c>
      <c r="AY167" s="18" t="s">
        <v>150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8" t="s">
        <v>81</v>
      </c>
      <c r="BK167" s="231">
        <f>ROUND(I167*H167,2)</f>
        <v>0</v>
      </c>
      <c r="BL167" s="18" t="s">
        <v>157</v>
      </c>
      <c r="BM167" s="230" t="s">
        <v>215</v>
      </c>
    </row>
    <row r="168" s="2" customFormat="1" ht="24.15" customHeight="1">
      <c r="A168" s="39"/>
      <c r="B168" s="40"/>
      <c r="C168" s="219" t="s">
        <v>216</v>
      </c>
      <c r="D168" s="219" t="s">
        <v>153</v>
      </c>
      <c r="E168" s="220" t="s">
        <v>217</v>
      </c>
      <c r="F168" s="221" t="s">
        <v>218</v>
      </c>
      <c r="G168" s="222" t="s">
        <v>210</v>
      </c>
      <c r="H168" s="223">
        <v>15.998</v>
      </c>
      <c r="I168" s="224"/>
      <c r="J168" s="225">
        <f>ROUND(I168*H168,2)</f>
        <v>0</v>
      </c>
      <c r="K168" s="221" t="s">
        <v>177</v>
      </c>
      <c r="L168" s="45"/>
      <c r="M168" s="226" t="s">
        <v>1</v>
      </c>
      <c r="N168" s="227" t="s">
        <v>38</v>
      </c>
      <c r="O168" s="92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157</v>
      </c>
      <c r="AT168" s="230" t="s">
        <v>153</v>
      </c>
      <c r="AU168" s="230" t="s">
        <v>83</v>
      </c>
      <c r="AY168" s="18" t="s">
        <v>150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8" t="s">
        <v>81</v>
      </c>
      <c r="BK168" s="231">
        <f>ROUND(I168*H168,2)</f>
        <v>0</v>
      </c>
      <c r="BL168" s="18" t="s">
        <v>157</v>
      </c>
      <c r="BM168" s="230" t="s">
        <v>219</v>
      </c>
    </row>
    <row r="169" s="14" customFormat="1">
      <c r="A169" s="14"/>
      <c r="B169" s="243"/>
      <c r="C169" s="244"/>
      <c r="D169" s="234" t="s">
        <v>166</v>
      </c>
      <c r="E169" s="244"/>
      <c r="F169" s="246" t="s">
        <v>220</v>
      </c>
      <c r="G169" s="244"/>
      <c r="H169" s="247">
        <v>15.998</v>
      </c>
      <c r="I169" s="248"/>
      <c r="J169" s="244"/>
      <c r="K169" s="244"/>
      <c r="L169" s="249"/>
      <c r="M169" s="250"/>
      <c r="N169" s="251"/>
      <c r="O169" s="251"/>
      <c r="P169" s="251"/>
      <c r="Q169" s="251"/>
      <c r="R169" s="251"/>
      <c r="S169" s="251"/>
      <c r="T169" s="252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3" t="s">
        <v>166</v>
      </c>
      <c r="AU169" s="253" t="s">
        <v>83</v>
      </c>
      <c r="AV169" s="14" t="s">
        <v>83</v>
      </c>
      <c r="AW169" s="14" t="s">
        <v>4</v>
      </c>
      <c r="AX169" s="14" t="s">
        <v>81</v>
      </c>
      <c r="AY169" s="253" t="s">
        <v>150</v>
      </c>
    </row>
    <row r="170" s="2" customFormat="1" ht="33" customHeight="1">
      <c r="A170" s="39"/>
      <c r="B170" s="40"/>
      <c r="C170" s="219" t="s">
        <v>8</v>
      </c>
      <c r="D170" s="219" t="s">
        <v>153</v>
      </c>
      <c r="E170" s="220" t="s">
        <v>221</v>
      </c>
      <c r="F170" s="221" t="s">
        <v>222</v>
      </c>
      <c r="G170" s="222" t="s">
        <v>210</v>
      </c>
      <c r="H170" s="223">
        <v>0.842</v>
      </c>
      <c r="I170" s="224"/>
      <c r="J170" s="225">
        <f>ROUND(I170*H170,2)</f>
        <v>0</v>
      </c>
      <c r="K170" s="221" t="s">
        <v>177</v>
      </c>
      <c r="L170" s="45"/>
      <c r="M170" s="226" t="s">
        <v>1</v>
      </c>
      <c r="N170" s="227" t="s">
        <v>38</v>
      </c>
      <c r="O170" s="92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0" t="s">
        <v>157</v>
      </c>
      <c r="AT170" s="230" t="s">
        <v>153</v>
      </c>
      <c r="AU170" s="230" t="s">
        <v>83</v>
      </c>
      <c r="AY170" s="18" t="s">
        <v>150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8" t="s">
        <v>81</v>
      </c>
      <c r="BK170" s="231">
        <f>ROUND(I170*H170,2)</f>
        <v>0</v>
      </c>
      <c r="BL170" s="18" t="s">
        <v>157</v>
      </c>
      <c r="BM170" s="230" t="s">
        <v>223</v>
      </c>
    </row>
    <row r="171" s="12" customFormat="1" ht="22.8" customHeight="1">
      <c r="A171" s="12"/>
      <c r="B171" s="203"/>
      <c r="C171" s="204"/>
      <c r="D171" s="205" t="s">
        <v>72</v>
      </c>
      <c r="E171" s="217" t="s">
        <v>224</v>
      </c>
      <c r="F171" s="217" t="s">
        <v>225</v>
      </c>
      <c r="G171" s="204"/>
      <c r="H171" s="204"/>
      <c r="I171" s="207"/>
      <c r="J171" s="218">
        <f>BK171</f>
        <v>0</v>
      </c>
      <c r="K171" s="204"/>
      <c r="L171" s="209"/>
      <c r="M171" s="210"/>
      <c r="N171" s="211"/>
      <c r="O171" s="211"/>
      <c r="P171" s="212">
        <f>P172</f>
        <v>0</v>
      </c>
      <c r="Q171" s="211"/>
      <c r="R171" s="212">
        <f>R172</f>
        <v>0</v>
      </c>
      <c r="S171" s="211"/>
      <c r="T171" s="213">
        <f>T172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4" t="s">
        <v>81</v>
      </c>
      <c r="AT171" s="215" t="s">
        <v>72</v>
      </c>
      <c r="AU171" s="215" t="s">
        <v>81</v>
      </c>
      <c r="AY171" s="214" t="s">
        <v>150</v>
      </c>
      <c r="BK171" s="216">
        <f>BK172</f>
        <v>0</v>
      </c>
    </row>
    <row r="172" s="2" customFormat="1" ht="16.5" customHeight="1">
      <c r="A172" s="39"/>
      <c r="B172" s="40"/>
      <c r="C172" s="219" t="s">
        <v>226</v>
      </c>
      <c r="D172" s="219" t="s">
        <v>153</v>
      </c>
      <c r="E172" s="220" t="s">
        <v>227</v>
      </c>
      <c r="F172" s="221" t="s">
        <v>228</v>
      </c>
      <c r="G172" s="222" t="s">
        <v>210</v>
      </c>
      <c r="H172" s="223">
        <v>1.3899999999999998</v>
      </c>
      <c r="I172" s="224"/>
      <c r="J172" s="225">
        <f>ROUND(I172*H172,2)</f>
        <v>0</v>
      </c>
      <c r="K172" s="221" t="s">
        <v>177</v>
      </c>
      <c r="L172" s="45"/>
      <c r="M172" s="226" t="s">
        <v>1</v>
      </c>
      <c r="N172" s="227" t="s">
        <v>38</v>
      </c>
      <c r="O172" s="92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0" t="s">
        <v>157</v>
      </c>
      <c r="AT172" s="230" t="s">
        <v>153</v>
      </c>
      <c r="AU172" s="230" t="s">
        <v>83</v>
      </c>
      <c r="AY172" s="18" t="s">
        <v>150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8" t="s">
        <v>81</v>
      </c>
      <c r="BK172" s="231">
        <f>ROUND(I172*H172,2)</f>
        <v>0</v>
      </c>
      <c r="BL172" s="18" t="s">
        <v>157</v>
      </c>
      <c r="BM172" s="230" t="s">
        <v>229</v>
      </c>
    </row>
    <row r="173" s="12" customFormat="1" ht="25.92" customHeight="1">
      <c r="A173" s="12"/>
      <c r="B173" s="203"/>
      <c r="C173" s="204"/>
      <c r="D173" s="205" t="s">
        <v>72</v>
      </c>
      <c r="E173" s="206" t="s">
        <v>230</v>
      </c>
      <c r="F173" s="206" t="s">
        <v>231</v>
      </c>
      <c r="G173" s="204"/>
      <c r="H173" s="204"/>
      <c r="I173" s="207"/>
      <c r="J173" s="208">
        <f>BK173</f>
        <v>0</v>
      </c>
      <c r="K173" s="204"/>
      <c r="L173" s="209"/>
      <c r="M173" s="210"/>
      <c r="N173" s="211"/>
      <c r="O173" s="211"/>
      <c r="P173" s="212">
        <f>P174+P178+P203+P220+P237+P239</f>
        <v>0</v>
      </c>
      <c r="Q173" s="211"/>
      <c r="R173" s="212">
        <f>R174+R178+R203+R220+R237+R239</f>
        <v>0.6753022</v>
      </c>
      <c r="S173" s="211"/>
      <c r="T173" s="213">
        <f>T174+T178+T203+T220+T237+T239</f>
        <v>0.072000000000000008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14" t="s">
        <v>83</v>
      </c>
      <c r="AT173" s="215" t="s">
        <v>72</v>
      </c>
      <c r="AU173" s="215" t="s">
        <v>73</v>
      </c>
      <c r="AY173" s="214" t="s">
        <v>150</v>
      </c>
      <c r="BK173" s="216">
        <f>BK174+BK178+BK203+BK220+BK237+BK239</f>
        <v>0</v>
      </c>
    </row>
    <row r="174" s="12" customFormat="1" ht="22.8" customHeight="1">
      <c r="A174" s="12"/>
      <c r="B174" s="203"/>
      <c r="C174" s="204"/>
      <c r="D174" s="205" t="s">
        <v>72</v>
      </c>
      <c r="E174" s="217" t="s">
        <v>232</v>
      </c>
      <c r="F174" s="217" t="s">
        <v>233</v>
      </c>
      <c r="G174" s="204"/>
      <c r="H174" s="204"/>
      <c r="I174" s="207"/>
      <c r="J174" s="218">
        <f>BK174</f>
        <v>0</v>
      </c>
      <c r="K174" s="204"/>
      <c r="L174" s="209"/>
      <c r="M174" s="210"/>
      <c r="N174" s="211"/>
      <c r="O174" s="211"/>
      <c r="P174" s="212">
        <f>SUM(P175:P177)</f>
        <v>0</v>
      </c>
      <c r="Q174" s="211"/>
      <c r="R174" s="212">
        <f>SUM(R175:R177)</f>
        <v>0</v>
      </c>
      <c r="S174" s="211"/>
      <c r="T174" s="213">
        <f>SUM(T175:T177)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14" t="s">
        <v>83</v>
      </c>
      <c r="AT174" s="215" t="s">
        <v>72</v>
      </c>
      <c r="AU174" s="215" t="s">
        <v>81</v>
      </c>
      <c r="AY174" s="214" t="s">
        <v>150</v>
      </c>
      <c r="BK174" s="216">
        <f>SUM(BK175:BK177)</f>
        <v>0</v>
      </c>
    </row>
    <row r="175" s="2" customFormat="1" ht="24.15" customHeight="1">
      <c r="A175" s="39"/>
      <c r="B175" s="40"/>
      <c r="C175" s="219" t="s">
        <v>234</v>
      </c>
      <c r="D175" s="219" t="s">
        <v>153</v>
      </c>
      <c r="E175" s="220" t="s">
        <v>235</v>
      </c>
      <c r="F175" s="221" t="s">
        <v>236</v>
      </c>
      <c r="G175" s="222" t="s">
        <v>237</v>
      </c>
      <c r="H175" s="276"/>
      <c r="I175" s="224"/>
      <c r="J175" s="225">
        <f>ROUND(I175*H175,2)</f>
        <v>0</v>
      </c>
      <c r="K175" s="221" t="s">
        <v>177</v>
      </c>
      <c r="L175" s="45"/>
      <c r="M175" s="226" t="s">
        <v>1</v>
      </c>
      <c r="N175" s="227" t="s">
        <v>38</v>
      </c>
      <c r="O175" s="92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0" t="s">
        <v>238</v>
      </c>
      <c r="AT175" s="230" t="s">
        <v>153</v>
      </c>
      <c r="AU175" s="230" t="s">
        <v>83</v>
      </c>
      <c r="AY175" s="18" t="s">
        <v>150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8" t="s">
        <v>81</v>
      </c>
      <c r="BK175" s="231">
        <f>ROUND(I175*H175,2)</f>
        <v>0</v>
      </c>
      <c r="BL175" s="18" t="s">
        <v>238</v>
      </c>
      <c r="BM175" s="230" t="s">
        <v>239</v>
      </c>
    </row>
    <row r="176" s="2" customFormat="1" ht="37.8" customHeight="1">
      <c r="A176" s="39"/>
      <c r="B176" s="40"/>
      <c r="C176" s="219" t="s">
        <v>240</v>
      </c>
      <c r="D176" s="219" t="s">
        <v>153</v>
      </c>
      <c r="E176" s="220" t="s">
        <v>241</v>
      </c>
      <c r="F176" s="221" t="s">
        <v>242</v>
      </c>
      <c r="G176" s="222" t="s">
        <v>163</v>
      </c>
      <c r="H176" s="223">
        <v>6.84</v>
      </c>
      <c r="I176" s="224"/>
      <c r="J176" s="225">
        <f>ROUND(I176*H176,2)</f>
        <v>0</v>
      </c>
      <c r="K176" s="221" t="s">
        <v>1</v>
      </c>
      <c r="L176" s="45"/>
      <c r="M176" s="226" t="s">
        <v>1</v>
      </c>
      <c r="N176" s="227" t="s">
        <v>38</v>
      </c>
      <c r="O176" s="92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0" t="s">
        <v>238</v>
      </c>
      <c r="AT176" s="230" t="s">
        <v>153</v>
      </c>
      <c r="AU176" s="230" t="s">
        <v>83</v>
      </c>
      <c r="AY176" s="18" t="s">
        <v>150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8" t="s">
        <v>81</v>
      </c>
      <c r="BK176" s="231">
        <f>ROUND(I176*H176,2)</f>
        <v>0</v>
      </c>
      <c r="BL176" s="18" t="s">
        <v>238</v>
      </c>
      <c r="BM176" s="230" t="s">
        <v>243</v>
      </c>
    </row>
    <row r="177" s="14" customFormat="1">
      <c r="A177" s="14"/>
      <c r="B177" s="243"/>
      <c r="C177" s="244"/>
      <c r="D177" s="234" t="s">
        <v>166</v>
      </c>
      <c r="E177" s="245" t="s">
        <v>1</v>
      </c>
      <c r="F177" s="246" t="s">
        <v>244</v>
      </c>
      <c r="G177" s="244"/>
      <c r="H177" s="247">
        <v>6.84</v>
      </c>
      <c r="I177" s="248"/>
      <c r="J177" s="244"/>
      <c r="K177" s="244"/>
      <c r="L177" s="249"/>
      <c r="M177" s="250"/>
      <c r="N177" s="251"/>
      <c r="O177" s="251"/>
      <c r="P177" s="251"/>
      <c r="Q177" s="251"/>
      <c r="R177" s="251"/>
      <c r="S177" s="251"/>
      <c r="T177" s="252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3" t="s">
        <v>166</v>
      </c>
      <c r="AU177" s="253" t="s">
        <v>83</v>
      </c>
      <c r="AV177" s="14" t="s">
        <v>83</v>
      </c>
      <c r="AW177" s="14" t="s">
        <v>30</v>
      </c>
      <c r="AX177" s="14" t="s">
        <v>81</v>
      </c>
      <c r="AY177" s="253" t="s">
        <v>150</v>
      </c>
    </row>
    <row r="178" s="12" customFormat="1" ht="22.8" customHeight="1">
      <c r="A178" s="12"/>
      <c r="B178" s="203"/>
      <c r="C178" s="204"/>
      <c r="D178" s="205" t="s">
        <v>72</v>
      </c>
      <c r="E178" s="217" t="s">
        <v>245</v>
      </c>
      <c r="F178" s="217" t="s">
        <v>246</v>
      </c>
      <c r="G178" s="204"/>
      <c r="H178" s="204"/>
      <c r="I178" s="207"/>
      <c r="J178" s="218">
        <f>BK178</f>
        <v>0</v>
      </c>
      <c r="K178" s="204"/>
      <c r="L178" s="209"/>
      <c r="M178" s="210"/>
      <c r="N178" s="211"/>
      <c r="O178" s="211"/>
      <c r="P178" s="212">
        <f>SUM(P179:P202)</f>
        <v>0</v>
      </c>
      <c r="Q178" s="211"/>
      <c r="R178" s="212">
        <f>SUM(R179:R202)</f>
        <v>0</v>
      </c>
      <c r="S178" s="211"/>
      <c r="T178" s="213">
        <f>SUM(T179:T202)</f>
        <v>0.072000000000000008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4" t="s">
        <v>83</v>
      </c>
      <c r="AT178" s="215" t="s">
        <v>72</v>
      </c>
      <c r="AU178" s="215" t="s">
        <v>81</v>
      </c>
      <c r="AY178" s="214" t="s">
        <v>150</v>
      </c>
      <c r="BK178" s="216">
        <f>SUM(BK179:BK202)</f>
        <v>0</v>
      </c>
    </row>
    <row r="179" s="2" customFormat="1" ht="24.15" customHeight="1">
      <c r="A179" s="39"/>
      <c r="B179" s="40"/>
      <c r="C179" s="219" t="s">
        <v>238</v>
      </c>
      <c r="D179" s="219" t="s">
        <v>153</v>
      </c>
      <c r="E179" s="220" t="s">
        <v>247</v>
      </c>
      <c r="F179" s="221" t="s">
        <v>248</v>
      </c>
      <c r="G179" s="222" t="s">
        <v>200</v>
      </c>
      <c r="H179" s="223">
        <v>3</v>
      </c>
      <c r="I179" s="224"/>
      <c r="J179" s="225">
        <f>ROUND(I179*H179,2)</f>
        <v>0</v>
      </c>
      <c r="K179" s="221" t="s">
        <v>177</v>
      </c>
      <c r="L179" s="45"/>
      <c r="M179" s="226" t="s">
        <v>1</v>
      </c>
      <c r="N179" s="227" t="s">
        <v>38</v>
      </c>
      <c r="O179" s="92"/>
      <c r="P179" s="228">
        <f>O179*H179</f>
        <v>0</v>
      </c>
      <c r="Q179" s="228">
        <v>0</v>
      </c>
      <c r="R179" s="228">
        <f>Q179*H179</f>
        <v>0</v>
      </c>
      <c r="S179" s="228">
        <v>0.024</v>
      </c>
      <c r="T179" s="229">
        <f>S179*H179</f>
        <v>0.072000000000000008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0" t="s">
        <v>238</v>
      </c>
      <c r="AT179" s="230" t="s">
        <v>153</v>
      </c>
      <c r="AU179" s="230" t="s">
        <v>83</v>
      </c>
      <c r="AY179" s="18" t="s">
        <v>150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8" t="s">
        <v>81</v>
      </c>
      <c r="BK179" s="231">
        <f>ROUND(I179*H179,2)</f>
        <v>0</v>
      </c>
      <c r="BL179" s="18" t="s">
        <v>238</v>
      </c>
      <c r="BM179" s="230" t="s">
        <v>249</v>
      </c>
    </row>
    <row r="180" s="14" customFormat="1">
      <c r="A180" s="14"/>
      <c r="B180" s="243"/>
      <c r="C180" s="244"/>
      <c r="D180" s="234" t="s">
        <v>166</v>
      </c>
      <c r="E180" s="245" t="s">
        <v>1</v>
      </c>
      <c r="F180" s="246" t="s">
        <v>250</v>
      </c>
      <c r="G180" s="244"/>
      <c r="H180" s="247">
        <v>1</v>
      </c>
      <c r="I180" s="248"/>
      <c r="J180" s="244"/>
      <c r="K180" s="244"/>
      <c r="L180" s="249"/>
      <c r="M180" s="250"/>
      <c r="N180" s="251"/>
      <c r="O180" s="251"/>
      <c r="P180" s="251"/>
      <c r="Q180" s="251"/>
      <c r="R180" s="251"/>
      <c r="S180" s="251"/>
      <c r="T180" s="252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3" t="s">
        <v>166</v>
      </c>
      <c r="AU180" s="253" t="s">
        <v>83</v>
      </c>
      <c r="AV180" s="14" t="s">
        <v>83</v>
      </c>
      <c r="AW180" s="14" t="s">
        <v>30</v>
      </c>
      <c r="AX180" s="14" t="s">
        <v>73</v>
      </c>
      <c r="AY180" s="253" t="s">
        <v>150</v>
      </c>
    </row>
    <row r="181" s="14" customFormat="1">
      <c r="A181" s="14"/>
      <c r="B181" s="243"/>
      <c r="C181" s="244"/>
      <c r="D181" s="234" t="s">
        <v>166</v>
      </c>
      <c r="E181" s="245" t="s">
        <v>1</v>
      </c>
      <c r="F181" s="246" t="s">
        <v>251</v>
      </c>
      <c r="G181" s="244"/>
      <c r="H181" s="247">
        <v>2</v>
      </c>
      <c r="I181" s="248"/>
      <c r="J181" s="244"/>
      <c r="K181" s="244"/>
      <c r="L181" s="249"/>
      <c r="M181" s="250"/>
      <c r="N181" s="251"/>
      <c r="O181" s="251"/>
      <c r="P181" s="251"/>
      <c r="Q181" s="251"/>
      <c r="R181" s="251"/>
      <c r="S181" s="251"/>
      <c r="T181" s="252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3" t="s">
        <v>166</v>
      </c>
      <c r="AU181" s="253" t="s">
        <v>83</v>
      </c>
      <c r="AV181" s="14" t="s">
        <v>83</v>
      </c>
      <c r="AW181" s="14" t="s">
        <v>30</v>
      </c>
      <c r="AX181" s="14" t="s">
        <v>73</v>
      </c>
      <c r="AY181" s="253" t="s">
        <v>150</v>
      </c>
    </row>
    <row r="182" s="16" customFormat="1">
      <c r="A182" s="16"/>
      <c r="B182" s="265"/>
      <c r="C182" s="266"/>
      <c r="D182" s="234" t="s">
        <v>166</v>
      </c>
      <c r="E182" s="267" t="s">
        <v>1</v>
      </c>
      <c r="F182" s="268" t="s">
        <v>174</v>
      </c>
      <c r="G182" s="266"/>
      <c r="H182" s="269">
        <v>3</v>
      </c>
      <c r="I182" s="270"/>
      <c r="J182" s="266"/>
      <c r="K182" s="266"/>
      <c r="L182" s="271"/>
      <c r="M182" s="272"/>
      <c r="N182" s="273"/>
      <c r="O182" s="273"/>
      <c r="P182" s="273"/>
      <c r="Q182" s="273"/>
      <c r="R182" s="273"/>
      <c r="S182" s="273"/>
      <c r="T182" s="274"/>
      <c r="U182" s="16"/>
      <c r="V182" s="16"/>
      <c r="W182" s="16"/>
      <c r="X182" s="16"/>
      <c r="Y182" s="16"/>
      <c r="Z182" s="16"/>
      <c r="AA182" s="16"/>
      <c r="AB182" s="16"/>
      <c r="AC182" s="16"/>
      <c r="AD182" s="16"/>
      <c r="AE182" s="16"/>
      <c r="AT182" s="275" t="s">
        <v>166</v>
      </c>
      <c r="AU182" s="275" t="s">
        <v>83</v>
      </c>
      <c r="AV182" s="16" t="s">
        <v>157</v>
      </c>
      <c r="AW182" s="16" t="s">
        <v>30</v>
      </c>
      <c r="AX182" s="16" t="s">
        <v>81</v>
      </c>
      <c r="AY182" s="275" t="s">
        <v>150</v>
      </c>
    </row>
    <row r="183" s="2" customFormat="1" ht="24.15" customHeight="1">
      <c r="A183" s="39"/>
      <c r="B183" s="40"/>
      <c r="C183" s="219" t="s">
        <v>252</v>
      </c>
      <c r="D183" s="219" t="s">
        <v>153</v>
      </c>
      <c r="E183" s="220" t="s">
        <v>253</v>
      </c>
      <c r="F183" s="221" t="s">
        <v>254</v>
      </c>
      <c r="G183" s="222" t="s">
        <v>237</v>
      </c>
      <c r="H183" s="276"/>
      <c r="I183" s="224"/>
      <c r="J183" s="225">
        <f>ROUND(I183*H183,2)</f>
        <v>0</v>
      </c>
      <c r="K183" s="221" t="s">
        <v>177</v>
      </c>
      <c r="L183" s="45"/>
      <c r="M183" s="226" t="s">
        <v>1</v>
      </c>
      <c r="N183" s="227" t="s">
        <v>38</v>
      </c>
      <c r="O183" s="92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0" t="s">
        <v>238</v>
      </c>
      <c r="AT183" s="230" t="s">
        <v>153</v>
      </c>
      <c r="AU183" s="230" t="s">
        <v>83</v>
      </c>
      <c r="AY183" s="18" t="s">
        <v>150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8" t="s">
        <v>81</v>
      </c>
      <c r="BK183" s="231">
        <f>ROUND(I183*H183,2)</f>
        <v>0</v>
      </c>
      <c r="BL183" s="18" t="s">
        <v>238</v>
      </c>
      <c r="BM183" s="230" t="s">
        <v>255</v>
      </c>
    </row>
    <row r="184" s="2" customFormat="1" ht="44.25" customHeight="1">
      <c r="A184" s="39"/>
      <c r="B184" s="40"/>
      <c r="C184" s="219" t="s">
        <v>256</v>
      </c>
      <c r="D184" s="219" t="s">
        <v>153</v>
      </c>
      <c r="E184" s="220" t="s">
        <v>257</v>
      </c>
      <c r="F184" s="221" t="s">
        <v>258</v>
      </c>
      <c r="G184" s="222" t="s">
        <v>200</v>
      </c>
      <c r="H184" s="223">
        <v>2</v>
      </c>
      <c r="I184" s="224"/>
      <c r="J184" s="225">
        <f>ROUND(I184*H184,2)</f>
        <v>0</v>
      </c>
      <c r="K184" s="221" t="s">
        <v>1</v>
      </c>
      <c r="L184" s="45"/>
      <c r="M184" s="226" t="s">
        <v>1</v>
      </c>
      <c r="N184" s="227" t="s">
        <v>38</v>
      </c>
      <c r="O184" s="92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0" t="s">
        <v>238</v>
      </c>
      <c r="AT184" s="230" t="s">
        <v>153</v>
      </c>
      <c r="AU184" s="230" t="s">
        <v>83</v>
      </c>
      <c r="AY184" s="18" t="s">
        <v>150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8" t="s">
        <v>81</v>
      </c>
      <c r="BK184" s="231">
        <f>ROUND(I184*H184,2)</f>
        <v>0</v>
      </c>
      <c r="BL184" s="18" t="s">
        <v>238</v>
      </c>
      <c r="BM184" s="230" t="s">
        <v>259</v>
      </c>
    </row>
    <row r="185" s="2" customFormat="1">
      <c r="A185" s="39"/>
      <c r="B185" s="40"/>
      <c r="C185" s="41"/>
      <c r="D185" s="234" t="s">
        <v>260</v>
      </c>
      <c r="E185" s="41"/>
      <c r="F185" s="277" t="s">
        <v>261</v>
      </c>
      <c r="G185" s="41"/>
      <c r="H185" s="41"/>
      <c r="I185" s="278"/>
      <c r="J185" s="41"/>
      <c r="K185" s="41"/>
      <c r="L185" s="45"/>
      <c r="M185" s="279"/>
      <c r="N185" s="280"/>
      <c r="O185" s="92"/>
      <c r="P185" s="92"/>
      <c r="Q185" s="92"/>
      <c r="R185" s="92"/>
      <c r="S185" s="92"/>
      <c r="T185" s="93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260</v>
      </c>
      <c r="AU185" s="18" t="s">
        <v>83</v>
      </c>
    </row>
    <row r="186" s="14" customFormat="1">
      <c r="A186" s="14"/>
      <c r="B186" s="243"/>
      <c r="C186" s="244"/>
      <c r="D186" s="234" t="s">
        <v>166</v>
      </c>
      <c r="E186" s="245" t="s">
        <v>1</v>
      </c>
      <c r="F186" s="246" t="s">
        <v>262</v>
      </c>
      <c r="G186" s="244"/>
      <c r="H186" s="247">
        <v>1</v>
      </c>
      <c r="I186" s="248"/>
      <c r="J186" s="244"/>
      <c r="K186" s="244"/>
      <c r="L186" s="249"/>
      <c r="M186" s="250"/>
      <c r="N186" s="251"/>
      <c r="O186" s="251"/>
      <c r="P186" s="251"/>
      <c r="Q186" s="251"/>
      <c r="R186" s="251"/>
      <c r="S186" s="251"/>
      <c r="T186" s="252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3" t="s">
        <v>166</v>
      </c>
      <c r="AU186" s="253" t="s">
        <v>83</v>
      </c>
      <c r="AV186" s="14" t="s">
        <v>83</v>
      </c>
      <c r="AW186" s="14" t="s">
        <v>30</v>
      </c>
      <c r="AX186" s="14" t="s">
        <v>73</v>
      </c>
      <c r="AY186" s="253" t="s">
        <v>150</v>
      </c>
    </row>
    <row r="187" s="14" customFormat="1">
      <c r="A187" s="14"/>
      <c r="B187" s="243"/>
      <c r="C187" s="244"/>
      <c r="D187" s="234" t="s">
        <v>166</v>
      </c>
      <c r="E187" s="245" t="s">
        <v>1</v>
      </c>
      <c r="F187" s="246" t="s">
        <v>263</v>
      </c>
      <c r="G187" s="244"/>
      <c r="H187" s="247">
        <v>1</v>
      </c>
      <c r="I187" s="248"/>
      <c r="J187" s="244"/>
      <c r="K187" s="244"/>
      <c r="L187" s="249"/>
      <c r="M187" s="250"/>
      <c r="N187" s="251"/>
      <c r="O187" s="251"/>
      <c r="P187" s="251"/>
      <c r="Q187" s="251"/>
      <c r="R187" s="251"/>
      <c r="S187" s="251"/>
      <c r="T187" s="252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3" t="s">
        <v>166</v>
      </c>
      <c r="AU187" s="253" t="s">
        <v>83</v>
      </c>
      <c r="AV187" s="14" t="s">
        <v>83</v>
      </c>
      <c r="AW187" s="14" t="s">
        <v>30</v>
      </c>
      <c r="AX187" s="14" t="s">
        <v>73</v>
      </c>
      <c r="AY187" s="253" t="s">
        <v>150</v>
      </c>
    </row>
    <row r="188" s="16" customFormat="1">
      <c r="A188" s="16"/>
      <c r="B188" s="265"/>
      <c r="C188" s="266"/>
      <c r="D188" s="234" t="s">
        <v>166</v>
      </c>
      <c r="E188" s="267" t="s">
        <v>1</v>
      </c>
      <c r="F188" s="268" t="s">
        <v>174</v>
      </c>
      <c r="G188" s="266"/>
      <c r="H188" s="269">
        <v>2</v>
      </c>
      <c r="I188" s="270"/>
      <c r="J188" s="266"/>
      <c r="K188" s="266"/>
      <c r="L188" s="271"/>
      <c r="M188" s="272"/>
      <c r="N188" s="273"/>
      <c r="O188" s="273"/>
      <c r="P188" s="273"/>
      <c r="Q188" s="273"/>
      <c r="R188" s="273"/>
      <c r="S188" s="273"/>
      <c r="T188" s="274"/>
      <c r="U188" s="16"/>
      <c r="V188" s="16"/>
      <c r="W188" s="16"/>
      <c r="X188" s="16"/>
      <c r="Y188" s="16"/>
      <c r="Z188" s="16"/>
      <c r="AA188" s="16"/>
      <c r="AB188" s="16"/>
      <c r="AC188" s="16"/>
      <c r="AD188" s="16"/>
      <c r="AE188" s="16"/>
      <c r="AT188" s="275" t="s">
        <v>166</v>
      </c>
      <c r="AU188" s="275" t="s">
        <v>83</v>
      </c>
      <c r="AV188" s="16" t="s">
        <v>157</v>
      </c>
      <c r="AW188" s="16" t="s">
        <v>30</v>
      </c>
      <c r="AX188" s="16" t="s">
        <v>81</v>
      </c>
      <c r="AY188" s="275" t="s">
        <v>150</v>
      </c>
    </row>
    <row r="189" s="2" customFormat="1" ht="21.75" customHeight="1">
      <c r="A189" s="39"/>
      <c r="B189" s="40"/>
      <c r="C189" s="219" t="s">
        <v>264</v>
      </c>
      <c r="D189" s="219" t="s">
        <v>153</v>
      </c>
      <c r="E189" s="220" t="s">
        <v>265</v>
      </c>
      <c r="F189" s="221" t="s">
        <v>266</v>
      </c>
      <c r="G189" s="222" t="s">
        <v>200</v>
      </c>
      <c r="H189" s="223">
        <v>2</v>
      </c>
      <c r="I189" s="224"/>
      <c r="J189" s="225">
        <f>ROUND(I189*H189,2)</f>
        <v>0</v>
      </c>
      <c r="K189" s="221" t="s">
        <v>1</v>
      </c>
      <c r="L189" s="45"/>
      <c r="M189" s="226" t="s">
        <v>1</v>
      </c>
      <c r="N189" s="227" t="s">
        <v>38</v>
      </c>
      <c r="O189" s="92"/>
      <c r="P189" s="228">
        <f>O189*H189</f>
        <v>0</v>
      </c>
      <c r="Q189" s="228">
        <v>0</v>
      </c>
      <c r="R189" s="228">
        <f>Q189*H189</f>
        <v>0</v>
      </c>
      <c r="S189" s="228">
        <v>0</v>
      </c>
      <c r="T189" s="22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0" t="s">
        <v>238</v>
      </c>
      <c r="AT189" s="230" t="s">
        <v>153</v>
      </c>
      <c r="AU189" s="230" t="s">
        <v>83</v>
      </c>
      <c r="AY189" s="18" t="s">
        <v>150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8" t="s">
        <v>81</v>
      </c>
      <c r="BK189" s="231">
        <f>ROUND(I189*H189,2)</f>
        <v>0</v>
      </c>
      <c r="BL189" s="18" t="s">
        <v>238</v>
      </c>
      <c r="BM189" s="230" t="s">
        <v>267</v>
      </c>
    </row>
    <row r="190" s="2" customFormat="1">
      <c r="A190" s="39"/>
      <c r="B190" s="40"/>
      <c r="C190" s="41"/>
      <c r="D190" s="234" t="s">
        <v>260</v>
      </c>
      <c r="E190" s="41"/>
      <c r="F190" s="277" t="s">
        <v>261</v>
      </c>
      <c r="G190" s="41"/>
      <c r="H190" s="41"/>
      <c r="I190" s="278"/>
      <c r="J190" s="41"/>
      <c r="K190" s="41"/>
      <c r="L190" s="45"/>
      <c r="M190" s="279"/>
      <c r="N190" s="280"/>
      <c r="O190" s="92"/>
      <c r="P190" s="92"/>
      <c r="Q190" s="92"/>
      <c r="R190" s="92"/>
      <c r="S190" s="92"/>
      <c r="T190" s="93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260</v>
      </c>
      <c r="AU190" s="18" t="s">
        <v>83</v>
      </c>
    </row>
    <row r="191" s="14" customFormat="1">
      <c r="A191" s="14"/>
      <c r="B191" s="243"/>
      <c r="C191" s="244"/>
      <c r="D191" s="234" t="s">
        <v>166</v>
      </c>
      <c r="E191" s="245" t="s">
        <v>1</v>
      </c>
      <c r="F191" s="246" t="s">
        <v>262</v>
      </c>
      <c r="G191" s="244"/>
      <c r="H191" s="247">
        <v>1</v>
      </c>
      <c r="I191" s="248"/>
      <c r="J191" s="244"/>
      <c r="K191" s="244"/>
      <c r="L191" s="249"/>
      <c r="M191" s="250"/>
      <c r="N191" s="251"/>
      <c r="O191" s="251"/>
      <c r="P191" s="251"/>
      <c r="Q191" s="251"/>
      <c r="R191" s="251"/>
      <c r="S191" s="251"/>
      <c r="T191" s="252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3" t="s">
        <v>166</v>
      </c>
      <c r="AU191" s="253" t="s">
        <v>83</v>
      </c>
      <c r="AV191" s="14" t="s">
        <v>83</v>
      </c>
      <c r="AW191" s="14" t="s">
        <v>30</v>
      </c>
      <c r="AX191" s="14" t="s">
        <v>73</v>
      </c>
      <c r="AY191" s="253" t="s">
        <v>150</v>
      </c>
    </row>
    <row r="192" s="14" customFormat="1">
      <c r="A192" s="14"/>
      <c r="B192" s="243"/>
      <c r="C192" s="244"/>
      <c r="D192" s="234" t="s">
        <v>166</v>
      </c>
      <c r="E192" s="245" t="s">
        <v>1</v>
      </c>
      <c r="F192" s="246" t="s">
        <v>263</v>
      </c>
      <c r="G192" s="244"/>
      <c r="H192" s="247">
        <v>1</v>
      </c>
      <c r="I192" s="248"/>
      <c r="J192" s="244"/>
      <c r="K192" s="244"/>
      <c r="L192" s="249"/>
      <c r="M192" s="250"/>
      <c r="N192" s="251"/>
      <c r="O192" s="251"/>
      <c r="P192" s="251"/>
      <c r="Q192" s="251"/>
      <c r="R192" s="251"/>
      <c r="S192" s="251"/>
      <c r="T192" s="252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3" t="s">
        <v>166</v>
      </c>
      <c r="AU192" s="253" t="s">
        <v>83</v>
      </c>
      <c r="AV192" s="14" t="s">
        <v>83</v>
      </c>
      <c r="AW192" s="14" t="s">
        <v>30</v>
      </c>
      <c r="AX192" s="14" t="s">
        <v>73</v>
      </c>
      <c r="AY192" s="253" t="s">
        <v>150</v>
      </c>
    </row>
    <row r="193" s="16" customFormat="1">
      <c r="A193" s="16"/>
      <c r="B193" s="265"/>
      <c r="C193" s="266"/>
      <c r="D193" s="234" t="s">
        <v>166</v>
      </c>
      <c r="E193" s="267" t="s">
        <v>1</v>
      </c>
      <c r="F193" s="268" t="s">
        <v>174</v>
      </c>
      <c r="G193" s="266"/>
      <c r="H193" s="269">
        <v>2</v>
      </c>
      <c r="I193" s="270"/>
      <c r="J193" s="266"/>
      <c r="K193" s="266"/>
      <c r="L193" s="271"/>
      <c r="M193" s="272"/>
      <c r="N193" s="273"/>
      <c r="O193" s="273"/>
      <c r="P193" s="273"/>
      <c r="Q193" s="273"/>
      <c r="R193" s="273"/>
      <c r="S193" s="273"/>
      <c r="T193" s="274"/>
      <c r="U193" s="16"/>
      <c r="V193" s="16"/>
      <c r="W193" s="16"/>
      <c r="X193" s="16"/>
      <c r="Y193" s="16"/>
      <c r="Z193" s="16"/>
      <c r="AA193" s="16"/>
      <c r="AB193" s="16"/>
      <c r="AC193" s="16"/>
      <c r="AD193" s="16"/>
      <c r="AE193" s="16"/>
      <c r="AT193" s="275" t="s">
        <v>166</v>
      </c>
      <c r="AU193" s="275" t="s">
        <v>83</v>
      </c>
      <c r="AV193" s="16" t="s">
        <v>157</v>
      </c>
      <c r="AW193" s="16" t="s">
        <v>30</v>
      </c>
      <c r="AX193" s="16" t="s">
        <v>81</v>
      </c>
      <c r="AY193" s="275" t="s">
        <v>150</v>
      </c>
    </row>
    <row r="194" s="2" customFormat="1" ht="16.5" customHeight="1">
      <c r="A194" s="39"/>
      <c r="B194" s="40"/>
      <c r="C194" s="219" t="s">
        <v>268</v>
      </c>
      <c r="D194" s="219" t="s">
        <v>153</v>
      </c>
      <c r="E194" s="220" t="s">
        <v>269</v>
      </c>
      <c r="F194" s="221" t="s">
        <v>270</v>
      </c>
      <c r="G194" s="222" t="s">
        <v>200</v>
      </c>
      <c r="H194" s="223">
        <v>2</v>
      </c>
      <c r="I194" s="224"/>
      <c r="J194" s="225">
        <f>ROUND(I194*H194,2)</f>
        <v>0</v>
      </c>
      <c r="K194" s="221" t="s">
        <v>1</v>
      </c>
      <c r="L194" s="45"/>
      <c r="M194" s="226" t="s">
        <v>1</v>
      </c>
      <c r="N194" s="227" t="s">
        <v>38</v>
      </c>
      <c r="O194" s="92"/>
      <c r="P194" s="228">
        <f>O194*H194</f>
        <v>0</v>
      </c>
      <c r="Q194" s="228">
        <v>0</v>
      </c>
      <c r="R194" s="228">
        <f>Q194*H194</f>
        <v>0</v>
      </c>
      <c r="S194" s="228">
        <v>0</v>
      </c>
      <c r="T194" s="22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0" t="s">
        <v>238</v>
      </c>
      <c r="AT194" s="230" t="s">
        <v>153</v>
      </c>
      <c r="AU194" s="230" t="s">
        <v>83</v>
      </c>
      <c r="AY194" s="18" t="s">
        <v>150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8" t="s">
        <v>81</v>
      </c>
      <c r="BK194" s="231">
        <f>ROUND(I194*H194,2)</f>
        <v>0</v>
      </c>
      <c r="BL194" s="18" t="s">
        <v>238</v>
      </c>
      <c r="BM194" s="230" t="s">
        <v>271</v>
      </c>
    </row>
    <row r="195" s="2" customFormat="1">
      <c r="A195" s="39"/>
      <c r="B195" s="40"/>
      <c r="C195" s="41"/>
      <c r="D195" s="234" t="s">
        <v>260</v>
      </c>
      <c r="E195" s="41"/>
      <c r="F195" s="277" t="s">
        <v>261</v>
      </c>
      <c r="G195" s="41"/>
      <c r="H195" s="41"/>
      <c r="I195" s="278"/>
      <c r="J195" s="41"/>
      <c r="K195" s="41"/>
      <c r="L195" s="45"/>
      <c r="M195" s="279"/>
      <c r="N195" s="280"/>
      <c r="O195" s="92"/>
      <c r="P195" s="92"/>
      <c r="Q195" s="92"/>
      <c r="R195" s="92"/>
      <c r="S195" s="92"/>
      <c r="T195" s="93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260</v>
      </c>
      <c r="AU195" s="18" t="s">
        <v>83</v>
      </c>
    </row>
    <row r="196" s="14" customFormat="1">
      <c r="A196" s="14"/>
      <c r="B196" s="243"/>
      <c r="C196" s="244"/>
      <c r="D196" s="234" t="s">
        <v>166</v>
      </c>
      <c r="E196" s="245" t="s">
        <v>1</v>
      </c>
      <c r="F196" s="246" t="s">
        <v>262</v>
      </c>
      <c r="G196" s="244"/>
      <c r="H196" s="247">
        <v>1</v>
      </c>
      <c r="I196" s="248"/>
      <c r="J196" s="244"/>
      <c r="K196" s="244"/>
      <c r="L196" s="249"/>
      <c r="M196" s="250"/>
      <c r="N196" s="251"/>
      <c r="O196" s="251"/>
      <c r="P196" s="251"/>
      <c r="Q196" s="251"/>
      <c r="R196" s="251"/>
      <c r="S196" s="251"/>
      <c r="T196" s="252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3" t="s">
        <v>166</v>
      </c>
      <c r="AU196" s="253" t="s">
        <v>83</v>
      </c>
      <c r="AV196" s="14" t="s">
        <v>83</v>
      </c>
      <c r="AW196" s="14" t="s">
        <v>30</v>
      </c>
      <c r="AX196" s="14" t="s">
        <v>73</v>
      </c>
      <c r="AY196" s="253" t="s">
        <v>150</v>
      </c>
    </row>
    <row r="197" s="14" customFormat="1">
      <c r="A197" s="14"/>
      <c r="B197" s="243"/>
      <c r="C197" s="244"/>
      <c r="D197" s="234" t="s">
        <v>166</v>
      </c>
      <c r="E197" s="245" t="s">
        <v>1</v>
      </c>
      <c r="F197" s="246" t="s">
        <v>263</v>
      </c>
      <c r="G197" s="244"/>
      <c r="H197" s="247">
        <v>1</v>
      </c>
      <c r="I197" s="248"/>
      <c r="J197" s="244"/>
      <c r="K197" s="244"/>
      <c r="L197" s="249"/>
      <c r="M197" s="250"/>
      <c r="N197" s="251"/>
      <c r="O197" s="251"/>
      <c r="P197" s="251"/>
      <c r="Q197" s="251"/>
      <c r="R197" s="251"/>
      <c r="S197" s="251"/>
      <c r="T197" s="252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3" t="s">
        <v>166</v>
      </c>
      <c r="AU197" s="253" t="s">
        <v>83</v>
      </c>
      <c r="AV197" s="14" t="s">
        <v>83</v>
      </c>
      <c r="AW197" s="14" t="s">
        <v>30</v>
      </c>
      <c r="AX197" s="14" t="s">
        <v>73</v>
      </c>
      <c r="AY197" s="253" t="s">
        <v>150</v>
      </c>
    </row>
    <row r="198" s="16" customFormat="1">
      <c r="A198" s="16"/>
      <c r="B198" s="265"/>
      <c r="C198" s="266"/>
      <c r="D198" s="234" t="s">
        <v>166</v>
      </c>
      <c r="E198" s="267" t="s">
        <v>1</v>
      </c>
      <c r="F198" s="268" t="s">
        <v>174</v>
      </c>
      <c r="G198" s="266"/>
      <c r="H198" s="269">
        <v>2</v>
      </c>
      <c r="I198" s="270"/>
      <c r="J198" s="266"/>
      <c r="K198" s="266"/>
      <c r="L198" s="271"/>
      <c r="M198" s="272"/>
      <c r="N198" s="273"/>
      <c r="O198" s="273"/>
      <c r="P198" s="273"/>
      <c r="Q198" s="273"/>
      <c r="R198" s="273"/>
      <c r="S198" s="273"/>
      <c r="T198" s="274"/>
      <c r="U198" s="16"/>
      <c r="V198" s="16"/>
      <c r="W198" s="16"/>
      <c r="X198" s="16"/>
      <c r="Y198" s="16"/>
      <c r="Z198" s="16"/>
      <c r="AA198" s="16"/>
      <c r="AB198" s="16"/>
      <c r="AC198" s="16"/>
      <c r="AD198" s="16"/>
      <c r="AE198" s="16"/>
      <c r="AT198" s="275" t="s">
        <v>166</v>
      </c>
      <c r="AU198" s="275" t="s">
        <v>83</v>
      </c>
      <c r="AV198" s="16" t="s">
        <v>157</v>
      </c>
      <c r="AW198" s="16" t="s">
        <v>30</v>
      </c>
      <c r="AX198" s="16" t="s">
        <v>81</v>
      </c>
      <c r="AY198" s="275" t="s">
        <v>150</v>
      </c>
    </row>
    <row r="199" s="2" customFormat="1" ht="24.15" customHeight="1">
      <c r="A199" s="39"/>
      <c r="B199" s="40"/>
      <c r="C199" s="219" t="s">
        <v>7</v>
      </c>
      <c r="D199" s="219" t="s">
        <v>153</v>
      </c>
      <c r="E199" s="220" t="s">
        <v>277</v>
      </c>
      <c r="F199" s="221" t="s">
        <v>278</v>
      </c>
      <c r="G199" s="222" t="s">
        <v>200</v>
      </c>
      <c r="H199" s="223">
        <v>2</v>
      </c>
      <c r="I199" s="224"/>
      <c r="J199" s="225">
        <f>ROUND(I199*H199,2)</f>
        <v>0</v>
      </c>
      <c r="K199" s="221" t="s">
        <v>1</v>
      </c>
      <c r="L199" s="45"/>
      <c r="M199" s="226" t="s">
        <v>1</v>
      </c>
      <c r="N199" s="227" t="s">
        <v>38</v>
      </c>
      <c r="O199" s="92"/>
      <c r="P199" s="228">
        <f>O199*H199</f>
        <v>0</v>
      </c>
      <c r="Q199" s="228">
        <v>0</v>
      </c>
      <c r="R199" s="228">
        <f>Q199*H199</f>
        <v>0</v>
      </c>
      <c r="S199" s="228">
        <v>0</v>
      </c>
      <c r="T199" s="22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0" t="s">
        <v>238</v>
      </c>
      <c r="AT199" s="230" t="s">
        <v>153</v>
      </c>
      <c r="AU199" s="230" t="s">
        <v>83</v>
      </c>
      <c r="AY199" s="18" t="s">
        <v>150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8" t="s">
        <v>81</v>
      </c>
      <c r="BK199" s="231">
        <f>ROUND(I199*H199,2)</f>
        <v>0</v>
      </c>
      <c r="BL199" s="18" t="s">
        <v>238</v>
      </c>
      <c r="BM199" s="230" t="s">
        <v>279</v>
      </c>
    </row>
    <row r="200" s="2" customFormat="1" ht="33" customHeight="1">
      <c r="A200" s="39"/>
      <c r="B200" s="40"/>
      <c r="C200" s="219" t="s">
        <v>276</v>
      </c>
      <c r="D200" s="219" t="s">
        <v>153</v>
      </c>
      <c r="E200" s="220" t="s">
        <v>281</v>
      </c>
      <c r="F200" s="221" t="s">
        <v>282</v>
      </c>
      <c r="G200" s="222" t="s">
        <v>200</v>
      </c>
      <c r="H200" s="223">
        <v>1</v>
      </c>
      <c r="I200" s="224"/>
      <c r="J200" s="225">
        <f>ROUND(I200*H200,2)</f>
        <v>0</v>
      </c>
      <c r="K200" s="221" t="s">
        <v>1</v>
      </c>
      <c r="L200" s="45"/>
      <c r="M200" s="226" t="s">
        <v>1</v>
      </c>
      <c r="N200" s="227" t="s">
        <v>38</v>
      </c>
      <c r="O200" s="92"/>
      <c r="P200" s="228">
        <f>O200*H200</f>
        <v>0</v>
      </c>
      <c r="Q200" s="228">
        <v>0</v>
      </c>
      <c r="R200" s="228">
        <f>Q200*H200</f>
        <v>0</v>
      </c>
      <c r="S200" s="228">
        <v>0</v>
      </c>
      <c r="T200" s="229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0" t="s">
        <v>238</v>
      </c>
      <c r="AT200" s="230" t="s">
        <v>153</v>
      </c>
      <c r="AU200" s="230" t="s">
        <v>83</v>
      </c>
      <c r="AY200" s="18" t="s">
        <v>150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8" t="s">
        <v>81</v>
      </c>
      <c r="BK200" s="231">
        <f>ROUND(I200*H200,2)</f>
        <v>0</v>
      </c>
      <c r="BL200" s="18" t="s">
        <v>238</v>
      </c>
      <c r="BM200" s="230" t="s">
        <v>283</v>
      </c>
    </row>
    <row r="201" s="2" customFormat="1" ht="24.15" customHeight="1">
      <c r="A201" s="39"/>
      <c r="B201" s="40"/>
      <c r="C201" s="219" t="s">
        <v>280</v>
      </c>
      <c r="D201" s="219" t="s">
        <v>153</v>
      </c>
      <c r="E201" s="220" t="s">
        <v>285</v>
      </c>
      <c r="F201" s="221" t="s">
        <v>286</v>
      </c>
      <c r="G201" s="222" t="s">
        <v>200</v>
      </c>
      <c r="H201" s="223">
        <v>1</v>
      </c>
      <c r="I201" s="224"/>
      <c r="J201" s="225">
        <f>ROUND(I201*H201,2)</f>
        <v>0</v>
      </c>
      <c r="K201" s="221" t="s">
        <v>1</v>
      </c>
      <c r="L201" s="45"/>
      <c r="M201" s="226" t="s">
        <v>1</v>
      </c>
      <c r="N201" s="227" t="s">
        <v>38</v>
      </c>
      <c r="O201" s="92"/>
      <c r="P201" s="228">
        <f>O201*H201</f>
        <v>0</v>
      </c>
      <c r="Q201" s="228">
        <v>0</v>
      </c>
      <c r="R201" s="228">
        <f>Q201*H201</f>
        <v>0</v>
      </c>
      <c r="S201" s="228">
        <v>0</v>
      </c>
      <c r="T201" s="229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0" t="s">
        <v>238</v>
      </c>
      <c r="AT201" s="230" t="s">
        <v>153</v>
      </c>
      <c r="AU201" s="230" t="s">
        <v>83</v>
      </c>
      <c r="AY201" s="18" t="s">
        <v>150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8" t="s">
        <v>81</v>
      </c>
      <c r="BK201" s="231">
        <f>ROUND(I201*H201,2)</f>
        <v>0</v>
      </c>
      <c r="BL201" s="18" t="s">
        <v>238</v>
      </c>
      <c r="BM201" s="230" t="s">
        <v>287</v>
      </c>
    </row>
    <row r="202" s="2" customFormat="1" ht="24.15" customHeight="1">
      <c r="A202" s="39"/>
      <c r="B202" s="40"/>
      <c r="C202" s="219" t="s">
        <v>284</v>
      </c>
      <c r="D202" s="219" t="s">
        <v>153</v>
      </c>
      <c r="E202" s="220" t="s">
        <v>289</v>
      </c>
      <c r="F202" s="221" t="s">
        <v>290</v>
      </c>
      <c r="G202" s="222" t="s">
        <v>200</v>
      </c>
      <c r="H202" s="223">
        <v>1</v>
      </c>
      <c r="I202" s="224"/>
      <c r="J202" s="225">
        <f>ROUND(I202*H202,2)</f>
        <v>0</v>
      </c>
      <c r="K202" s="221" t="s">
        <v>1</v>
      </c>
      <c r="L202" s="45"/>
      <c r="M202" s="226" t="s">
        <v>1</v>
      </c>
      <c r="N202" s="227" t="s">
        <v>38</v>
      </c>
      <c r="O202" s="92"/>
      <c r="P202" s="228">
        <f>O202*H202</f>
        <v>0</v>
      </c>
      <c r="Q202" s="228">
        <v>0</v>
      </c>
      <c r="R202" s="228">
        <f>Q202*H202</f>
        <v>0</v>
      </c>
      <c r="S202" s="228">
        <v>0</v>
      </c>
      <c r="T202" s="22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0" t="s">
        <v>238</v>
      </c>
      <c r="AT202" s="230" t="s">
        <v>153</v>
      </c>
      <c r="AU202" s="230" t="s">
        <v>83</v>
      </c>
      <c r="AY202" s="18" t="s">
        <v>150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8" t="s">
        <v>81</v>
      </c>
      <c r="BK202" s="231">
        <f>ROUND(I202*H202,2)</f>
        <v>0</v>
      </c>
      <c r="BL202" s="18" t="s">
        <v>238</v>
      </c>
      <c r="BM202" s="230" t="s">
        <v>291</v>
      </c>
    </row>
    <row r="203" s="12" customFormat="1" ht="22.8" customHeight="1">
      <c r="A203" s="12"/>
      <c r="B203" s="203"/>
      <c r="C203" s="204"/>
      <c r="D203" s="205" t="s">
        <v>72</v>
      </c>
      <c r="E203" s="217" t="s">
        <v>292</v>
      </c>
      <c r="F203" s="217" t="s">
        <v>293</v>
      </c>
      <c r="G203" s="204"/>
      <c r="H203" s="204"/>
      <c r="I203" s="207"/>
      <c r="J203" s="218">
        <f>BK203</f>
        <v>0</v>
      </c>
      <c r="K203" s="204"/>
      <c r="L203" s="209"/>
      <c r="M203" s="210"/>
      <c r="N203" s="211"/>
      <c r="O203" s="211"/>
      <c r="P203" s="212">
        <f>SUM(P204:P219)</f>
        <v>0</v>
      </c>
      <c r="Q203" s="211"/>
      <c r="R203" s="212">
        <f>SUM(R204:R219)</f>
        <v>0.15896</v>
      </c>
      <c r="S203" s="211"/>
      <c r="T203" s="213">
        <f>SUM(T204:T219)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14" t="s">
        <v>83</v>
      </c>
      <c r="AT203" s="215" t="s">
        <v>72</v>
      </c>
      <c r="AU203" s="215" t="s">
        <v>81</v>
      </c>
      <c r="AY203" s="214" t="s">
        <v>150</v>
      </c>
      <c r="BK203" s="216">
        <f>SUM(BK204:BK219)</f>
        <v>0</v>
      </c>
    </row>
    <row r="204" s="2" customFormat="1" ht="16.5" customHeight="1">
      <c r="A204" s="39"/>
      <c r="B204" s="40"/>
      <c r="C204" s="219" t="s">
        <v>288</v>
      </c>
      <c r="D204" s="219" t="s">
        <v>153</v>
      </c>
      <c r="E204" s="220" t="s">
        <v>295</v>
      </c>
      <c r="F204" s="221" t="s">
        <v>296</v>
      </c>
      <c r="G204" s="222" t="s">
        <v>163</v>
      </c>
      <c r="H204" s="223">
        <v>32.96</v>
      </c>
      <c r="I204" s="224"/>
      <c r="J204" s="225">
        <f>ROUND(I204*H204,2)</f>
        <v>0</v>
      </c>
      <c r="K204" s="221" t="s">
        <v>177</v>
      </c>
      <c r="L204" s="45"/>
      <c r="M204" s="226" t="s">
        <v>1</v>
      </c>
      <c r="N204" s="227" t="s">
        <v>38</v>
      </c>
      <c r="O204" s="92"/>
      <c r="P204" s="228">
        <f>O204*H204</f>
        <v>0</v>
      </c>
      <c r="Q204" s="228">
        <v>0.00029999999999999996</v>
      </c>
      <c r="R204" s="228">
        <f>Q204*H204</f>
        <v>0.009888</v>
      </c>
      <c r="S204" s="228">
        <v>0</v>
      </c>
      <c r="T204" s="229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0" t="s">
        <v>238</v>
      </c>
      <c r="AT204" s="230" t="s">
        <v>153</v>
      </c>
      <c r="AU204" s="230" t="s">
        <v>83</v>
      </c>
      <c r="AY204" s="18" t="s">
        <v>150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8" t="s">
        <v>81</v>
      </c>
      <c r="BK204" s="231">
        <f>ROUND(I204*H204,2)</f>
        <v>0</v>
      </c>
      <c r="BL204" s="18" t="s">
        <v>238</v>
      </c>
      <c r="BM204" s="230" t="s">
        <v>297</v>
      </c>
    </row>
    <row r="205" s="14" customFormat="1">
      <c r="A205" s="14"/>
      <c r="B205" s="243"/>
      <c r="C205" s="244"/>
      <c r="D205" s="234" t="s">
        <v>166</v>
      </c>
      <c r="E205" s="245" t="s">
        <v>1</v>
      </c>
      <c r="F205" s="246" t="s">
        <v>298</v>
      </c>
      <c r="G205" s="244"/>
      <c r="H205" s="247">
        <v>0.96</v>
      </c>
      <c r="I205" s="248"/>
      <c r="J205" s="244"/>
      <c r="K205" s="244"/>
      <c r="L205" s="249"/>
      <c r="M205" s="250"/>
      <c r="N205" s="251"/>
      <c r="O205" s="251"/>
      <c r="P205" s="251"/>
      <c r="Q205" s="251"/>
      <c r="R205" s="251"/>
      <c r="S205" s="251"/>
      <c r="T205" s="252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3" t="s">
        <v>166</v>
      </c>
      <c r="AU205" s="253" t="s">
        <v>83</v>
      </c>
      <c r="AV205" s="14" t="s">
        <v>83</v>
      </c>
      <c r="AW205" s="14" t="s">
        <v>30</v>
      </c>
      <c r="AX205" s="14" t="s">
        <v>73</v>
      </c>
      <c r="AY205" s="253" t="s">
        <v>150</v>
      </c>
    </row>
    <row r="206" s="14" customFormat="1">
      <c r="A206" s="14"/>
      <c r="B206" s="243"/>
      <c r="C206" s="244"/>
      <c r="D206" s="234" t="s">
        <v>166</v>
      </c>
      <c r="E206" s="245" t="s">
        <v>1</v>
      </c>
      <c r="F206" s="246" t="s">
        <v>173</v>
      </c>
      <c r="G206" s="244"/>
      <c r="H206" s="247">
        <v>32</v>
      </c>
      <c r="I206" s="248"/>
      <c r="J206" s="244"/>
      <c r="K206" s="244"/>
      <c r="L206" s="249"/>
      <c r="M206" s="250"/>
      <c r="N206" s="251"/>
      <c r="O206" s="251"/>
      <c r="P206" s="251"/>
      <c r="Q206" s="251"/>
      <c r="R206" s="251"/>
      <c r="S206" s="251"/>
      <c r="T206" s="252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3" t="s">
        <v>166</v>
      </c>
      <c r="AU206" s="253" t="s">
        <v>83</v>
      </c>
      <c r="AV206" s="14" t="s">
        <v>83</v>
      </c>
      <c r="AW206" s="14" t="s">
        <v>30</v>
      </c>
      <c r="AX206" s="14" t="s">
        <v>73</v>
      </c>
      <c r="AY206" s="253" t="s">
        <v>150</v>
      </c>
    </row>
    <row r="207" s="16" customFormat="1">
      <c r="A207" s="16"/>
      <c r="B207" s="265"/>
      <c r="C207" s="266"/>
      <c r="D207" s="234" t="s">
        <v>166</v>
      </c>
      <c r="E207" s="267" t="s">
        <v>1</v>
      </c>
      <c r="F207" s="268" t="s">
        <v>174</v>
      </c>
      <c r="G207" s="266"/>
      <c r="H207" s="269">
        <v>32.96</v>
      </c>
      <c r="I207" s="270"/>
      <c r="J207" s="266"/>
      <c r="K207" s="266"/>
      <c r="L207" s="271"/>
      <c r="M207" s="272"/>
      <c r="N207" s="273"/>
      <c r="O207" s="273"/>
      <c r="P207" s="273"/>
      <c r="Q207" s="273"/>
      <c r="R207" s="273"/>
      <c r="S207" s="273"/>
      <c r="T207" s="274"/>
      <c r="U207" s="16"/>
      <c r="V207" s="16"/>
      <c r="W207" s="16"/>
      <c r="X207" s="16"/>
      <c r="Y207" s="16"/>
      <c r="Z207" s="16"/>
      <c r="AA207" s="16"/>
      <c r="AB207" s="16"/>
      <c r="AC207" s="16"/>
      <c r="AD207" s="16"/>
      <c r="AE207" s="16"/>
      <c r="AT207" s="275" t="s">
        <v>166</v>
      </c>
      <c r="AU207" s="275" t="s">
        <v>83</v>
      </c>
      <c r="AV207" s="16" t="s">
        <v>157</v>
      </c>
      <c r="AW207" s="16" t="s">
        <v>30</v>
      </c>
      <c r="AX207" s="16" t="s">
        <v>81</v>
      </c>
      <c r="AY207" s="275" t="s">
        <v>150</v>
      </c>
    </row>
    <row r="208" s="2" customFormat="1" ht="37.8" customHeight="1">
      <c r="A208" s="39"/>
      <c r="B208" s="40"/>
      <c r="C208" s="219" t="s">
        <v>294</v>
      </c>
      <c r="D208" s="219" t="s">
        <v>153</v>
      </c>
      <c r="E208" s="220" t="s">
        <v>300</v>
      </c>
      <c r="F208" s="221" t="s">
        <v>301</v>
      </c>
      <c r="G208" s="222" t="s">
        <v>183</v>
      </c>
      <c r="H208" s="223">
        <v>1.6</v>
      </c>
      <c r="I208" s="224"/>
      <c r="J208" s="225">
        <f>ROUND(I208*H208,2)</f>
        <v>0</v>
      </c>
      <c r="K208" s="221" t="s">
        <v>177</v>
      </c>
      <c r="L208" s="45"/>
      <c r="M208" s="226" t="s">
        <v>1</v>
      </c>
      <c r="N208" s="227" t="s">
        <v>38</v>
      </c>
      <c r="O208" s="92"/>
      <c r="P208" s="228">
        <f>O208*H208</f>
        <v>0</v>
      </c>
      <c r="Q208" s="228">
        <v>0.00153</v>
      </c>
      <c r="R208" s="228">
        <f>Q208*H208</f>
        <v>0.002448</v>
      </c>
      <c r="S208" s="228">
        <v>0</v>
      </c>
      <c r="T208" s="229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0" t="s">
        <v>238</v>
      </c>
      <c r="AT208" s="230" t="s">
        <v>153</v>
      </c>
      <c r="AU208" s="230" t="s">
        <v>83</v>
      </c>
      <c r="AY208" s="18" t="s">
        <v>150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8" t="s">
        <v>81</v>
      </c>
      <c r="BK208" s="231">
        <f>ROUND(I208*H208,2)</f>
        <v>0</v>
      </c>
      <c r="BL208" s="18" t="s">
        <v>238</v>
      </c>
      <c r="BM208" s="230" t="s">
        <v>302</v>
      </c>
    </row>
    <row r="209" s="2" customFormat="1" ht="33" customHeight="1">
      <c r="A209" s="39"/>
      <c r="B209" s="40"/>
      <c r="C209" s="281" t="s">
        <v>299</v>
      </c>
      <c r="D209" s="281" t="s">
        <v>304</v>
      </c>
      <c r="E209" s="282" t="s">
        <v>305</v>
      </c>
      <c r="F209" s="283" t="s">
        <v>306</v>
      </c>
      <c r="G209" s="284" t="s">
        <v>163</v>
      </c>
      <c r="H209" s="285">
        <v>0.576</v>
      </c>
      <c r="I209" s="286"/>
      <c r="J209" s="287">
        <f>ROUND(I209*H209,2)</f>
        <v>0</v>
      </c>
      <c r="K209" s="283" t="s">
        <v>177</v>
      </c>
      <c r="L209" s="288"/>
      <c r="M209" s="289" t="s">
        <v>1</v>
      </c>
      <c r="N209" s="290" t="s">
        <v>38</v>
      </c>
      <c r="O209" s="92"/>
      <c r="P209" s="228">
        <f>O209*H209</f>
        <v>0</v>
      </c>
      <c r="Q209" s="228">
        <v>0.021999999999999996</v>
      </c>
      <c r="R209" s="228">
        <f>Q209*H209</f>
        <v>0.012671999999999997</v>
      </c>
      <c r="S209" s="228">
        <v>0</v>
      </c>
      <c r="T209" s="229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0" t="s">
        <v>307</v>
      </c>
      <c r="AT209" s="230" t="s">
        <v>304</v>
      </c>
      <c r="AU209" s="230" t="s">
        <v>83</v>
      </c>
      <c r="AY209" s="18" t="s">
        <v>150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8" t="s">
        <v>81</v>
      </c>
      <c r="BK209" s="231">
        <f>ROUND(I209*H209,2)</f>
        <v>0</v>
      </c>
      <c r="BL209" s="18" t="s">
        <v>238</v>
      </c>
      <c r="BM209" s="230" t="s">
        <v>308</v>
      </c>
    </row>
    <row r="210" s="14" customFormat="1">
      <c r="A210" s="14"/>
      <c r="B210" s="243"/>
      <c r="C210" s="244"/>
      <c r="D210" s="234" t="s">
        <v>166</v>
      </c>
      <c r="E210" s="245" t="s">
        <v>1</v>
      </c>
      <c r="F210" s="246" t="s">
        <v>309</v>
      </c>
      <c r="G210" s="244"/>
      <c r="H210" s="247">
        <v>0.576</v>
      </c>
      <c r="I210" s="248"/>
      <c r="J210" s="244"/>
      <c r="K210" s="244"/>
      <c r="L210" s="249"/>
      <c r="M210" s="250"/>
      <c r="N210" s="251"/>
      <c r="O210" s="251"/>
      <c r="P210" s="251"/>
      <c r="Q210" s="251"/>
      <c r="R210" s="251"/>
      <c r="S210" s="251"/>
      <c r="T210" s="252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3" t="s">
        <v>166</v>
      </c>
      <c r="AU210" s="253" t="s">
        <v>83</v>
      </c>
      <c r="AV210" s="14" t="s">
        <v>83</v>
      </c>
      <c r="AW210" s="14" t="s">
        <v>30</v>
      </c>
      <c r="AX210" s="14" t="s">
        <v>81</v>
      </c>
      <c r="AY210" s="253" t="s">
        <v>150</v>
      </c>
    </row>
    <row r="211" s="2" customFormat="1" ht="33" customHeight="1">
      <c r="A211" s="39"/>
      <c r="B211" s="40"/>
      <c r="C211" s="219" t="s">
        <v>303</v>
      </c>
      <c r="D211" s="219" t="s">
        <v>153</v>
      </c>
      <c r="E211" s="220" t="s">
        <v>311</v>
      </c>
      <c r="F211" s="221" t="s">
        <v>312</v>
      </c>
      <c r="G211" s="222" t="s">
        <v>183</v>
      </c>
      <c r="H211" s="223">
        <v>41.6</v>
      </c>
      <c r="I211" s="224"/>
      <c r="J211" s="225">
        <f>ROUND(I211*H211,2)</f>
        <v>0</v>
      </c>
      <c r="K211" s="221" t="s">
        <v>177</v>
      </c>
      <c r="L211" s="45"/>
      <c r="M211" s="226" t="s">
        <v>1</v>
      </c>
      <c r="N211" s="227" t="s">
        <v>38</v>
      </c>
      <c r="O211" s="92"/>
      <c r="P211" s="228">
        <f>O211*H211</f>
        <v>0</v>
      </c>
      <c r="Q211" s="228">
        <v>0.00058</v>
      </c>
      <c r="R211" s="228">
        <f>Q211*H211</f>
        <v>0.024128</v>
      </c>
      <c r="S211" s="228">
        <v>0</v>
      </c>
      <c r="T211" s="229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0" t="s">
        <v>238</v>
      </c>
      <c r="AT211" s="230" t="s">
        <v>153</v>
      </c>
      <c r="AU211" s="230" t="s">
        <v>83</v>
      </c>
      <c r="AY211" s="18" t="s">
        <v>150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8" t="s">
        <v>81</v>
      </c>
      <c r="BK211" s="231">
        <f>ROUND(I211*H211,2)</f>
        <v>0</v>
      </c>
      <c r="BL211" s="18" t="s">
        <v>238</v>
      </c>
      <c r="BM211" s="230" t="s">
        <v>313</v>
      </c>
    </row>
    <row r="212" s="14" customFormat="1">
      <c r="A212" s="14"/>
      <c r="B212" s="243"/>
      <c r="C212" s="244"/>
      <c r="D212" s="234" t="s">
        <v>166</v>
      </c>
      <c r="E212" s="245" t="s">
        <v>1</v>
      </c>
      <c r="F212" s="246" t="s">
        <v>314</v>
      </c>
      <c r="G212" s="244"/>
      <c r="H212" s="247">
        <v>9.6</v>
      </c>
      <c r="I212" s="248"/>
      <c r="J212" s="244"/>
      <c r="K212" s="244"/>
      <c r="L212" s="249"/>
      <c r="M212" s="250"/>
      <c r="N212" s="251"/>
      <c r="O212" s="251"/>
      <c r="P212" s="251"/>
      <c r="Q212" s="251"/>
      <c r="R212" s="251"/>
      <c r="S212" s="251"/>
      <c r="T212" s="252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3" t="s">
        <v>166</v>
      </c>
      <c r="AU212" s="253" t="s">
        <v>83</v>
      </c>
      <c r="AV212" s="14" t="s">
        <v>83</v>
      </c>
      <c r="AW212" s="14" t="s">
        <v>30</v>
      </c>
      <c r="AX212" s="14" t="s">
        <v>73</v>
      </c>
      <c r="AY212" s="253" t="s">
        <v>150</v>
      </c>
    </row>
    <row r="213" s="14" customFormat="1">
      <c r="A213" s="14"/>
      <c r="B213" s="243"/>
      <c r="C213" s="244"/>
      <c r="D213" s="234" t="s">
        <v>166</v>
      </c>
      <c r="E213" s="245" t="s">
        <v>1</v>
      </c>
      <c r="F213" s="246" t="s">
        <v>173</v>
      </c>
      <c r="G213" s="244"/>
      <c r="H213" s="247">
        <v>32</v>
      </c>
      <c r="I213" s="248"/>
      <c r="J213" s="244"/>
      <c r="K213" s="244"/>
      <c r="L213" s="249"/>
      <c r="M213" s="250"/>
      <c r="N213" s="251"/>
      <c r="O213" s="251"/>
      <c r="P213" s="251"/>
      <c r="Q213" s="251"/>
      <c r="R213" s="251"/>
      <c r="S213" s="251"/>
      <c r="T213" s="252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3" t="s">
        <v>166</v>
      </c>
      <c r="AU213" s="253" t="s">
        <v>83</v>
      </c>
      <c r="AV213" s="14" t="s">
        <v>83</v>
      </c>
      <c r="AW213" s="14" t="s">
        <v>30</v>
      </c>
      <c r="AX213" s="14" t="s">
        <v>73</v>
      </c>
      <c r="AY213" s="253" t="s">
        <v>150</v>
      </c>
    </row>
    <row r="214" s="16" customFormat="1">
      <c r="A214" s="16"/>
      <c r="B214" s="265"/>
      <c r="C214" s="266"/>
      <c r="D214" s="234" t="s">
        <v>166</v>
      </c>
      <c r="E214" s="267" t="s">
        <v>1</v>
      </c>
      <c r="F214" s="268" t="s">
        <v>174</v>
      </c>
      <c r="G214" s="266"/>
      <c r="H214" s="269">
        <v>41.6</v>
      </c>
      <c r="I214" s="270"/>
      <c r="J214" s="266"/>
      <c r="K214" s="266"/>
      <c r="L214" s="271"/>
      <c r="M214" s="272"/>
      <c r="N214" s="273"/>
      <c r="O214" s="273"/>
      <c r="P214" s="273"/>
      <c r="Q214" s="273"/>
      <c r="R214" s="273"/>
      <c r="S214" s="273"/>
      <c r="T214" s="274"/>
      <c r="U214" s="16"/>
      <c r="V214" s="16"/>
      <c r="W214" s="16"/>
      <c r="X214" s="16"/>
      <c r="Y214" s="16"/>
      <c r="Z214" s="16"/>
      <c r="AA214" s="16"/>
      <c r="AB214" s="16"/>
      <c r="AC214" s="16"/>
      <c r="AD214" s="16"/>
      <c r="AE214" s="16"/>
      <c r="AT214" s="275" t="s">
        <v>166</v>
      </c>
      <c r="AU214" s="275" t="s">
        <v>83</v>
      </c>
      <c r="AV214" s="16" t="s">
        <v>157</v>
      </c>
      <c r="AW214" s="16" t="s">
        <v>30</v>
      </c>
      <c r="AX214" s="16" t="s">
        <v>81</v>
      </c>
      <c r="AY214" s="275" t="s">
        <v>150</v>
      </c>
    </row>
    <row r="215" s="2" customFormat="1" ht="33" customHeight="1">
      <c r="A215" s="39"/>
      <c r="B215" s="40"/>
      <c r="C215" s="281" t="s">
        <v>310</v>
      </c>
      <c r="D215" s="281" t="s">
        <v>304</v>
      </c>
      <c r="E215" s="282" t="s">
        <v>305</v>
      </c>
      <c r="F215" s="283" t="s">
        <v>306</v>
      </c>
      <c r="G215" s="284" t="s">
        <v>163</v>
      </c>
      <c r="H215" s="285">
        <v>4.992</v>
      </c>
      <c r="I215" s="286"/>
      <c r="J215" s="287">
        <f>ROUND(I215*H215,2)</f>
        <v>0</v>
      </c>
      <c r="K215" s="283" t="s">
        <v>177</v>
      </c>
      <c r="L215" s="288"/>
      <c r="M215" s="289" t="s">
        <v>1</v>
      </c>
      <c r="N215" s="290" t="s">
        <v>38</v>
      </c>
      <c r="O215" s="92"/>
      <c r="P215" s="228">
        <f>O215*H215</f>
        <v>0</v>
      </c>
      <c r="Q215" s="228">
        <v>0.021999999999999996</v>
      </c>
      <c r="R215" s="228">
        <f>Q215*H215</f>
        <v>0.10982399999999998</v>
      </c>
      <c r="S215" s="228">
        <v>0</v>
      </c>
      <c r="T215" s="229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0" t="s">
        <v>307</v>
      </c>
      <c r="AT215" s="230" t="s">
        <v>304</v>
      </c>
      <c r="AU215" s="230" t="s">
        <v>83</v>
      </c>
      <c r="AY215" s="18" t="s">
        <v>150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8" t="s">
        <v>81</v>
      </c>
      <c r="BK215" s="231">
        <f>ROUND(I215*H215,2)</f>
        <v>0</v>
      </c>
      <c r="BL215" s="18" t="s">
        <v>238</v>
      </c>
      <c r="BM215" s="230" t="s">
        <v>316</v>
      </c>
    </row>
    <row r="216" s="14" customFormat="1">
      <c r="A216" s="14"/>
      <c r="B216" s="243"/>
      <c r="C216" s="244"/>
      <c r="D216" s="234" t="s">
        <v>166</v>
      </c>
      <c r="E216" s="245" t="s">
        <v>1</v>
      </c>
      <c r="F216" s="246" t="s">
        <v>317</v>
      </c>
      <c r="G216" s="244"/>
      <c r="H216" s="247">
        <v>1.152</v>
      </c>
      <c r="I216" s="248"/>
      <c r="J216" s="244"/>
      <c r="K216" s="244"/>
      <c r="L216" s="249"/>
      <c r="M216" s="250"/>
      <c r="N216" s="251"/>
      <c r="O216" s="251"/>
      <c r="P216" s="251"/>
      <c r="Q216" s="251"/>
      <c r="R216" s="251"/>
      <c r="S216" s="251"/>
      <c r="T216" s="252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3" t="s">
        <v>166</v>
      </c>
      <c r="AU216" s="253" t="s">
        <v>83</v>
      </c>
      <c r="AV216" s="14" t="s">
        <v>83</v>
      </c>
      <c r="AW216" s="14" t="s">
        <v>30</v>
      </c>
      <c r="AX216" s="14" t="s">
        <v>73</v>
      </c>
      <c r="AY216" s="253" t="s">
        <v>150</v>
      </c>
    </row>
    <row r="217" s="14" customFormat="1">
      <c r="A217" s="14"/>
      <c r="B217" s="243"/>
      <c r="C217" s="244"/>
      <c r="D217" s="234" t="s">
        <v>166</v>
      </c>
      <c r="E217" s="245" t="s">
        <v>1</v>
      </c>
      <c r="F217" s="246" t="s">
        <v>318</v>
      </c>
      <c r="G217" s="244"/>
      <c r="H217" s="247">
        <v>3.84</v>
      </c>
      <c r="I217" s="248"/>
      <c r="J217" s="244"/>
      <c r="K217" s="244"/>
      <c r="L217" s="249"/>
      <c r="M217" s="250"/>
      <c r="N217" s="251"/>
      <c r="O217" s="251"/>
      <c r="P217" s="251"/>
      <c r="Q217" s="251"/>
      <c r="R217" s="251"/>
      <c r="S217" s="251"/>
      <c r="T217" s="252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3" t="s">
        <v>166</v>
      </c>
      <c r="AU217" s="253" t="s">
        <v>83</v>
      </c>
      <c r="AV217" s="14" t="s">
        <v>83</v>
      </c>
      <c r="AW217" s="14" t="s">
        <v>30</v>
      </c>
      <c r="AX217" s="14" t="s">
        <v>73</v>
      </c>
      <c r="AY217" s="253" t="s">
        <v>150</v>
      </c>
    </row>
    <row r="218" s="16" customFormat="1">
      <c r="A218" s="16"/>
      <c r="B218" s="265"/>
      <c r="C218" s="266"/>
      <c r="D218" s="234" t="s">
        <v>166</v>
      </c>
      <c r="E218" s="267" t="s">
        <v>1</v>
      </c>
      <c r="F218" s="268" t="s">
        <v>174</v>
      </c>
      <c r="G218" s="266"/>
      <c r="H218" s="269">
        <v>4.992</v>
      </c>
      <c r="I218" s="270"/>
      <c r="J218" s="266"/>
      <c r="K218" s="266"/>
      <c r="L218" s="271"/>
      <c r="M218" s="272"/>
      <c r="N218" s="273"/>
      <c r="O218" s="273"/>
      <c r="P218" s="273"/>
      <c r="Q218" s="273"/>
      <c r="R218" s="273"/>
      <c r="S218" s="273"/>
      <c r="T218" s="274"/>
      <c r="U218" s="16"/>
      <c r="V218" s="16"/>
      <c r="W218" s="16"/>
      <c r="X218" s="16"/>
      <c r="Y218" s="16"/>
      <c r="Z218" s="16"/>
      <c r="AA218" s="16"/>
      <c r="AB218" s="16"/>
      <c r="AC218" s="16"/>
      <c r="AD218" s="16"/>
      <c r="AE218" s="16"/>
      <c r="AT218" s="275" t="s">
        <v>166</v>
      </c>
      <c r="AU218" s="275" t="s">
        <v>83</v>
      </c>
      <c r="AV218" s="16" t="s">
        <v>157</v>
      </c>
      <c r="AW218" s="16" t="s">
        <v>30</v>
      </c>
      <c r="AX218" s="16" t="s">
        <v>81</v>
      </c>
      <c r="AY218" s="275" t="s">
        <v>150</v>
      </c>
    </row>
    <row r="219" s="2" customFormat="1" ht="24.15" customHeight="1">
      <c r="A219" s="39"/>
      <c r="B219" s="40"/>
      <c r="C219" s="219" t="s">
        <v>315</v>
      </c>
      <c r="D219" s="219" t="s">
        <v>153</v>
      </c>
      <c r="E219" s="220" t="s">
        <v>320</v>
      </c>
      <c r="F219" s="221" t="s">
        <v>321</v>
      </c>
      <c r="G219" s="222" t="s">
        <v>237</v>
      </c>
      <c r="H219" s="276"/>
      <c r="I219" s="224"/>
      <c r="J219" s="225">
        <f>ROUND(I219*H219,2)</f>
        <v>0</v>
      </c>
      <c r="K219" s="221" t="s">
        <v>177</v>
      </c>
      <c r="L219" s="45"/>
      <c r="M219" s="226" t="s">
        <v>1</v>
      </c>
      <c r="N219" s="227" t="s">
        <v>38</v>
      </c>
      <c r="O219" s="92"/>
      <c r="P219" s="228">
        <f>O219*H219</f>
        <v>0</v>
      </c>
      <c r="Q219" s="228">
        <v>0</v>
      </c>
      <c r="R219" s="228">
        <f>Q219*H219</f>
        <v>0</v>
      </c>
      <c r="S219" s="228">
        <v>0</v>
      </c>
      <c r="T219" s="229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0" t="s">
        <v>238</v>
      </c>
      <c r="AT219" s="230" t="s">
        <v>153</v>
      </c>
      <c r="AU219" s="230" t="s">
        <v>83</v>
      </c>
      <c r="AY219" s="18" t="s">
        <v>150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8" t="s">
        <v>81</v>
      </c>
      <c r="BK219" s="231">
        <f>ROUND(I219*H219,2)</f>
        <v>0</v>
      </c>
      <c r="BL219" s="18" t="s">
        <v>238</v>
      </c>
      <c r="BM219" s="230" t="s">
        <v>322</v>
      </c>
    </row>
    <row r="220" s="12" customFormat="1" ht="22.8" customHeight="1">
      <c r="A220" s="12"/>
      <c r="B220" s="203"/>
      <c r="C220" s="204"/>
      <c r="D220" s="205" t="s">
        <v>72</v>
      </c>
      <c r="E220" s="217" t="s">
        <v>323</v>
      </c>
      <c r="F220" s="217" t="s">
        <v>324</v>
      </c>
      <c r="G220" s="204"/>
      <c r="H220" s="204"/>
      <c r="I220" s="207"/>
      <c r="J220" s="218">
        <f>BK220</f>
        <v>0</v>
      </c>
      <c r="K220" s="204"/>
      <c r="L220" s="209"/>
      <c r="M220" s="210"/>
      <c r="N220" s="211"/>
      <c r="O220" s="211"/>
      <c r="P220" s="212">
        <f>SUM(P221:P236)</f>
        <v>0</v>
      </c>
      <c r="Q220" s="211"/>
      <c r="R220" s="212">
        <f>SUM(R221:R236)</f>
        <v>0.35948219999999996</v>
      </c>
      <c r="S220" s="211"/>
      <c r="T220" s="213">
        <f>SUM(T221:T236)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14" t="s">
        <v>83</v>
      </c>
      <c r="AT220" s="215" t="s">
        <v>72</v>
      </c>
      <c r="AU220" s="215" t="s">
        <v>81</v>
      </c>
      <c r="AY220" s="214" t="s">
        <v>150</v>
      </c>
      <c r="BK220" s="216">
        <f>SUM(BK221:BK236)</f>
        <v>0</v>
      </c>
    </row>
    <row r="221" s="2" customFormat="1" ht="24.15" customHeight="1">
      <c r="A221" s="39"/>
      <c r="B221" s="40"/>
      <c r="C221" s="219" t="s">
        <v>319</v>
      </c>
      <c r="D221" s="219" t="s">
        <v>153</v>
      </c>
      <c r="E221" s="220" t="s">
        <v>325</v>
      </c>
      <c r="F221" s="221" t="s">
        <v>326</v>
      </c>
      <c r="G221" s="222" t="s">
        <v>163</v>
      </c>
      <c r="H221" s="223">
        <v>47.74</v>
      </c>
      <c r="I221" s="224"/>
      <c r="J221" s="225">
        <f>ROUND(I221*H221,2)</f>
        <v>0</v>
      </c>
      <c r="K221" s="221" t="s">
        <v>177</v>
      </c>
      <c r="L221" s="45"/>
      <c r="M221" s="226" t="s">
        <v>1</v>
      </c>
      <c r="N221" s="227" t="s">
        <v>38</v>
      </c>
      <c r="O221" s="92"/>
      <c r="P221" s="228">
        <f>O221*H221</f>
        <v>0</v>
      </c>
      <c r="Q221" s="228">
        <v>0</v>
      </c>
      <c r="R221" s="228">
        <f>Q221*H221</f>
        <v>0</v>
      </c>
      <c r="S221" s="228">
        <v>0</v>
      </c>
      <c r="T221" s="229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0" t="s">
        <v>238</v>
      </c>
      <c r="AT221" s="230" t="s">
        <v>153</v>
      </c>
      <c r="AU221" s="230" t="s">
        <v>83</v>
      </c>
      <c r="AY221" s="18" t="s">
        <v>150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8" t="s">
        <v>81</v>
      </c>
      <c r="BK221" s="231">
        <f>ROUND(I221*H221,2)</f>
        <v>0</v>
      </c>
      <c r="BL221" s="18" t="s">
        <v>238</v>
      </c>
      <c r="BM221" s="230" t="s">
        <v>327</v>
      </c>
    </row>
    <row r="222" s="14" customFormat="1">
      <c r="A222" s="14"/>
      <c r="B222" s="243"/>
      <c r="C222" s="244"/>
      <c r="D222" s="234" t="s">
        <v>166</v>
      </c>
      <c r="E222" s="245" t="s">
        <v>1</v>
      </c>
      <c r="F222" s="246" t="s">
        <v>328</v>
      </c>
      <c r="G222" s="244"/>
      <c r="H222" s="247">
        <v>47.74</v>
      </c>
      <c r="I222" s="248"/>
      <c r="J222" s="244"/>
      <c r="K222" s="244"/>
      <c r="L222" s="249"/>
      <c r="M222" s="250"/>
      <c r="N222" s="251"/>
      <c r="O222" s="251"/>
      <c r="P222" s="251"/>
      <c r="Q222" s="251"/>
      <c r="R222" s="251"/>
      <c r="S222" s="251"/>
      <c r="T222" s="252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3" t="s">
        <v>166</v>
      </c>
      <c r="AU222" s="253" t="s">
        <v>83</v>
      </c>
      <c r="AV222" s="14" t="s">
        <v>83</v>
      </c>
      <c r="AW222" s="14" t="s">
        <v>30</v>
      </c>
      <c r="AX222" s="14" t="s">
        <v>81</v>
      </c>
      <c r="AY222" s="253" t="s">
        <v>150</v>
      </c>
    </row>
    <row r="223" s="2" customFormat="1" ht="16.5" customHeight="1">
      <c r="A223" s="39"/>
      <c r="B223" s="40"/>
      <c r="C223" s="219" t="s">
        <v>307</v>
      </c>
      <c r="D223" s="219" t="s">
        <v>153</v>
      </c>
      <c r="E223" s="220" t="s">
        <v>330</v>
      </c>
      <c r="F223" s="221" t="s">
        <v>331</v>
      </c>
      <c r="G223" s="222" t="s">
        <v>163</v>
      </c>
      <c r="H223" s="223">
        <v>47.74</v>
      </c>
      <c r="I223" s="224"/>
      <c r="J223" s="225">
        <f>ROUND(I223*H223,2)</f>
        <v>0</v>
      </c>
      <c r="K223" s="221" t="s">
        <v>177</v>
      </c>
      <c r="L223" s="45"/>
      <c r="M223" s="226" t="s">
        <v>1</v>
      </c>
      <c r="N223" s="227" t="s">
        <v>38</v>
      </c>
      <c r="O223" s="92"/>
      <c r="P223" s="228">
        <f>O223*H223</f>
        <v>0</v>
      </c>
      <c r="Q223" s="228">
        <v>0</v>
      </c>
      <c r="R223" s="228">
        <f>Q223*H223</f>
        <v>0</v>
      </c>
      <c r="S223" s="228">
        <v>0</v>
      </c>
      <c r="T223" s="229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0" t="s">
        <v>238</v>
      </c>
      <c r="AT223" s="230" t="s">
        <v>153</v>
      </c>
      <c r="AU223" s="230" t="s">
        <v>83</v>
      </c>
      <c r="AY223" s="18" t="s">
        <v>150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8" t="s">
        <v>81</v>
      </c>
      <c r="BK223" s="231">
        <f>ROUND(I223*H223,2)</f>
        <v>0</v>
      </c>
      <c r="BL223" s="18" t="s">
        <v>238</v>
      </c>
      <c r="BM223" s="230" t="s">
        <v>332</v>
      </c>
    </row>
    <row r="224" s="14" customFormat="1">
      <c r="A224" s="14"/>
      <c r="B224" s="243"/>
      <c r="C224" s="244"/>
      <c r="D224" s="234" t="s">
        <v>166</v>
      </c>
      <c r="E224" s="245" t="s">
        <v>1</v>
      </c>
      <c r="F224" s="246" t="s">
        <v>328</v>
      </c>
      <c r="G224" s="244"/>
      <c r="H224" s="247">
        <v>47.74</v>
      </c>
      <c r="I224" s="248"/>
      <c r="J224" s="244"/>
      <c r="K224" s="244"/>
      <c r="L224" s="249"/>
      <c r="M224" s="250"/>
      <c r="N224" s="251"/>
      <c r="O224" s="251"/>
      <c r="P224" s="251"/>
      <c r="Q224" s="251"/>
      <c r="R224" s="251"/>
      <c r="S224" s="251"/>
      <c r="T224" s="252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3" t="s">
        <v>166</v>
      </c>
      <c r="AU224" s="253" t="s">
        <v>83</v>
      </c>
      <c r="AV224" s="14" t="s">
        <v>83</v>
      </c>
      <c r="AW224" s="14" t="s">
        <v>30</v>
      </c>
      <c r="AX224" s="14" t="s">
        <v>81</v>
      </c>
      <c r="AY224" s="253" t="s">
        <v>150</v>
      </c>
    </row>
    <row r="225" s="2" customFormat="1" ht="24.15" customHeight="1">
      <c r="A225" s="39"/>
      <c r="B225" s="40"/>
      <c r="C225" s="219" t="s">
        <v>329</v>
      </c>
      <c r="D225" s="219" t="s">
        <v>153</v>
      </c>
      <c r="E225" s="220" t="s">
        <v>334</v>
      </c>
      <c r="F225" s="221" t="s">
        <v>335</v>
      </c>
      <c r="G225" s="222" t="s">
        <v>163</v>
      </c>
      <c r="H225" s="223">
        <v>47.74</v>
      </c>
      <c r="I225" s="224"/>
      <c r="J225" s="225">
        <f>ROUND(I225*H225,2)</f>
        <v>0</v>
      </c>
      <c r="K225" s="221" t="s">
        <v>177</v>
      </c>
      <c r="L225" s="45"/>
      <c r="M225" s="226" t="s">
        <v>1</v>
      </c>
      <c r="N225" s="227" t="s">
        <v>38</v>
      </c>
      <c r="O225" s="92"/>
      <c r="P225" s="228">
        <f>O225*H225</f>
        <v>0</v>
      </c>
      <c r="Q225" s="228">
        <v>3E-05</v>
      </c>
      <c r="R225" s="228">
        <f>Q225*H225</f>
        <v>0.0014322000000000002</v>
      </c>
      <c r="S225" s="228">
        <v>0</v>
      </c>
      <c r="T225" s="229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0" t="s">
        <v>238</v>
      </c>
      <c r="AT225" s="230" t="s">
        <v>153</v>
      </c>
      <c r="AU225" s="230" t="s">
        <v>83</v>
      </c>
      <c r="AY225" s="18" t="s">
        <v>150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8" t="s">
        <v>81</v>
      </c>
      <c r="BK225" s="231">
        <f>ROUND(I225*H225,2)</f>
        <v>0</v>
      </c>
      <c r="BL225" s="18" t="s">
        <v>238</v>
      </c>
      <c r="BM225" s="230" t="s">
        <v>336</v>
      </c>
    </row>
    <row r="226" s="14" customFormat="1">
      <c r="A226" s="14"/>
      <c r="B226" s="243"/>
      <c r="C226" s="244"/>
      <c r="D226" s="234" t="s">
        <v>166</v>
      </c>
      <c r="E226" s="245" t="s">
        <v>1</v>
      </c>
      <c r="F226" s="246" t="s">
        <v>328</v>
      </c>
      <c r="G226" s="244"/>
      <c r="H226" s="247">
        <v>47.74</v>
      </c>
      <c r="I226" s="248"/>
      <c r="J226" s="244"/>
      <c r="K226" s="244"/>
      <c r="L226" s="249"/>
      <c r="M226" s="250"/>
      <c r="N226" s="251"/>
      <c r="O226" s="251"/>
      <c r="P226" s="251"/>
      <c r="Q226" s="251"/>
      <c r="R226" s="251"/>
      <c r="S226" s="251"/>
      <c r="T226" s="252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3" t="s">
        <v>166</v>
      </c>
      <c r="AU226" s="253" t="s">
        <v>83</v>
      </c>
      <c r="AV226" s="14" t="s">
        <v>83</v>
      </c>
      <c r="AW226" s="14" t="s">
        <v>30</v>
      </c>
      <c r="AX226" s="14" t="s">
        <v>81</v>
      </c>
      <c r="AY226" s="253" t="s">
        <v>150</v>
      </c>
    </row>
    <row r="227" s="2" customFormat="1" ht="33" customHeight="1">
      <c r="A227" s="39"/>
      <c r="B227" s="40"/>
      <c r="C227" s="219" t="s">
        <v>333</v>
      </c>
      <c r="D227" s="219" t="s">
        <v>153</v>
      </c>
      <c r="E227" s="220" t="s">
        <v>338</v>
      </c>
      <c r="F227" s="221" t="s">
        <v>339</v>
      </c>
      <c r="G227" s="222" t="s">
        <v>163</v>
      </c>
      <c r="H227" s="223">
        <v>47.74</v>
      </c>
      <c r="I227" s="224"/>
      <c r="J227" s="225">
        <f>ROUND(I227*H227,2)</f>
        <v>0</v>
      </c>
      <c r="K227" s="221" t="s">
        <v>164</v>
      </c>
      <c r="L227" s="45"/>
      <c r="M227" s="226" t="s">
        <v>1</v>
      </c>
      <c r="N227" s="227" t="s">
        <v>38</v>
      </c>
      <c r="O227" s="92"/>
      <c r="P227" s="228">
        <f>O227*H227</f>
        <v>0</v>
      </c>
      <c r="Q227" s="228">
        <v>0.0075</v>
      </c>
      <c r="R227" s="228">
        <f>Q227*H227</f>
        <v>0.35804999999999996</v>
      </c>
      <c r="S227" s="228">
        <v>0</v>
      </c>
      <c r="T227" s="229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0" t="s">
        <v>238</v>
      </c>
      <c r="AT227" s="230" t="s">
        <v>153</v>
      </c>
      <c r="AU227" s="230" t="s">
        <v>83</v>
      </c>
      <c r="AY227" s="18" t="s">
        <v>150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8" t="s">
        <v>81</v>
      </c>
      <c r="BK227" s="231">
        <f>ROUND(I227*H227,2)</f>
        <v>0</v>
      </c>
      <c r="BL227" s="18" t="s">
        <v>238</v>
      </c>
      <c r="BM227" s="230" t="s">
        <v>340</v>
      </c>
    </row>
    <row r="228" s="14" customFormat="1">
      <c r="A228" s="14"/>
      <c r="B228" s="243"/>
      <c r="C228" s="244"/>
      <c r="D228" s="234" t="s">
        <v>166</v>
      </c>
      <c r="E228" s="245" t="s">
        <v>1</v>
      </c>
      <c r="F228" s="246" t="s">
        <v>328</v>
      </c>
      <c r="G228" s="244"/>
      <c r="H228" s="247">
        <v>47.74</v>
      </c>
      <c r="I228" s="248"/>
      <c r="J228" s="244"/>
      <c r="K228" s="244"/>
      <c r="L228" s="249"/>
      <c r="M228" s="250"/>
      <c r="N228" s="251"/>
      <c r="O228" s="251"/>
      <c r="P228" s="251"/>
      <c r="Q228" s="251"/>
      <c r="R228" s="251"/>
      <c r="S228" s="251"/>
      <c r="T228" s="252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3" t="s">
        <v>166</v>
      </c>
      <c r="AU228" s="253" t="s">
        <v>83</v>
      </c>
      <c r="AV228" s="14" t="s">
        <v>83</v>
      </c>
      <c r="AW228" s="14" t="s">
        <v>30</v>
      </c>
      <c r="AX228" s="14" t="s">
        <v>81</v>
      </c>
      <c r="AY228" s="253" t="s">
        <v>150</v>
      </c>
    </row>
    <row r="229" s="2" customFormat="1" ht="24.15" customHeight="1">
      <c r="A229" s="39"/>
      <c r="B229" s="40"/>
      <c r="C229" s="219" t="s">
        <v>337</v>
      </c>
      <c r="D229" s="219" t="s">
        <v>153</v>
      </c>
      <c r="E229" s="220" t="s">
        <v>342</v>
      </c>
      <c r="F229" s="221" t="s">
        <v>343</v>
      </c>
      <c r="G229" s="222" t="s">
        <v>237</v>
      </c>
      <c r="H229" s="276"/>
      <c r="I229" s="224"/>
      <c r="J229" s="225">
        <f>ROUND(I229*H229,2)</f>
        <v>0</v>
      </c>
      <c r="K229" s="221" t="s">
        <v>177</v>
      </c>
      <c r="L229" s="45"/>
      <c r="M229" s="226" t="s">
        <v>1</v>
      </c>
      <c r="N229" s="227" t="s">
        <v>38</v>
      </c>
      <c r="O229" s="92"/>
      <c r="P229" s="228">
        <f>O229*H229</f>
        <v>0</v>
      </c>
      <c r="Q229" s="228">
        <v>0</v>
      </c>
      <c r="R229" s="228">
        <f>Q229*H229</f>
        <v>0</v>
      </c>
      <c r="S229" s="228">
        <v>0</v>
      </c>
      <c r="T229" s="229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0" t="s">
        <v>238</v>
      </c>
      <c r="AT229" s="230" t="s">
        <v>153</v>
      </c>
      <c r="AU229" s="230" t="s">
        <v>83</v>
      </c>
      <c r="AY229" s="18" t="s">
        <v>150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8" t="s">
        <v>81</v>
      </c>
      <c r="BK229" s="231">
        <f>ROUND(I229*H229,2)</f>
        <v>0</v>
      </c>
      <c r="BL229" s="18" t="s">
        <v>238</v>
      </c>
      <c r="BM229" s="230" t="s">
        <v>344</v>
      </c>
    </row>
    <row r="230" s="2" customFormat="1" ht="24.15" customHeight="1">
      <c r="A230" s="39"/>
      <c r="B230" s="40"/>
      <c r="C230" s="219" t="s">
        <v>341</v>
      </c>
      <c r="D230" s="219" t="s">
        <v>153</v>
      </c>
      <c r="E230" s="220" t="s">
        <v>346</v>
      </c>
      <c r="F230" s="221" t="s">
        <v>347</v>
      </c>
      <c r="G230" s="222" t="s">
        <v>163</v>
      </c>
      <c r="H230" s="223">
        <v>47.74</v>
      </c>
      <c r="I230" s="224"/>
      <c r="J230" s="225">
        <f>ROUND(I230*H230,2)</f>
        <v>0</v>
      </c>
      <c r="K230" s="221" t="s">
        <v>1</v>
      </c>
      <c r="L230" s="45"/>
      <c r="M230" s="226" t="s">
        <v>1</v>
      </c>
      <c r="N230" s="227" t="s">
        <v>38</v>
      </c>
      <c r="O230" s="92"/>
      <c r="P230" s="228">
        <f>O230*H230</f>
        <v>0</v>
      </c>
      <c r="Q230" s="228">
        <v>0</v>
      </c>
      <c r="R230" s="228">
        <f>Q230*H230</f>
        <v>0</v>
      </c>
      <c r="S230" s="228">
        <v>0</v>
      </c>
      <c r="T230" s="229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0" t="s">
        <v>238</v>
      </c>
      <c r="AT230" s="230" t="s">
        <v>153</v>
      </c>
      <c r="AU230" s="230" t="s">
        <v>83</v>
      </c>
      <c r="AY230" s="18" t="s">
        <v>150</v>
      </c>
      <c r="BE230" s="231">
        <f>IF(N230="základní",J230,0)</f>
        <v>0</v>
      </c>
      <c r="BF230" s="231">
        <f>IF(N230="snížená",J230,0)</f>
        <v>0</v>
      </c>
      <c r="BG230" s="231">
        <f>IF(N230="zákl. přenesená",J230,0)</f>
        <v>0</v>
      </c>
      <c r="BH230" s="231">
        <f>IF(N230="sníž. přenesená",J230,0)</f>
        <v>0</v>
      </c>
      <c r="BI230" s="231">
        <f>IF(N230="nulová",J230,0)</f>
        <v>0</v>
      </c>
      <c r="BJ230" s="18" t="s">
        <v>81</v>
      </c>
      <c r="BK230" s="231">
        <f>ROUND(I230*H230,2)</f>
        <v>0</v>
      </c>
      <c r="BL230" s="18" t="s">
        <v>238</v>
      </c>
      <c r="BM230" s="230" t="s">
        <v>348</v>
      </c>
    </row>
    <row r="231" s="2" customFormat="1">
      <c r="A231" s="39"/>
      <c r="B231" s="40"/>
      <c r="C231" s="41"/>
      <c r="D231" s="234" t="s">
        <v>260</v>
      </c>
      <c r="E231" s="41"/>
      <c r="F231" s="277" t="s">
        <v>349</v>
      </c>
      <c r="G231" s="41"/>
      <c r="H231" s="41"/>
      <c r="I231" s="278"/>
      <c r="J231" s="41"/>
      <c r="K231" s="41"/>
      <c r="L231" s="45"/>
      <c r="M231" s="279"/>
      <c r="N231" s="280"/>
      <c r="O231" s="92"/>
      <c r="P231" s="92"/>
      <c r="Q231" s="92"/>
      <c r="R231" s="92"/>
      <c r="S231" s="92"/>
      <c r="T231" s="93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260</v>
      </c>
      <c r="AU231" s="18" t="s">
        <v>83</v>
      </c>
    </row>
    <row r="232" s="14" customFormat="1">
      <c r="A232" s="14"/>
      <c r="B232" s="243"/>
      <c r="C232" s="244"/>
      <c r="D232" s="234" t="s">
        <v>166</v>
      </c>
      <c r="E232" s="245" t="s">
        <v>1</v>
      </c>
      <c r="F232" s="246" t="s">
        <v>328</v>
      </c>
      <c r="G232" s="244"/>
      <c r="H232" s="247">
        <v>47.74</v>
      </c>
      <c r="I232" s="248"/>
      <c r="J232" s="244"/>
      <c r="K232" s="244"/>
      <c r="L232" s="249"/>
      <c r="M232" s="250"/>
      <c r="N232" s="251"/>
      <c r="O232" s="251"/>
      <c r="P232" s="251"/>
      <c r="Q232" s="251"/>
      <c r="R232" s="251"/>
      <c r="S232" s="251"/>
      <c r="T232" s="252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3" t="s">
        <v>166</v>
      </c>
      <c r="AU232" s="253" t="s">
        <v>83</v>
      </c>
      <c r="AV232" s="14" t="s">
        <v>83</v>
      </c>
      <c r="AW232" s="14" t="s">
        <v>30</v>
      </c>
      <c r="AX232" s="14" t="s">
        <v>81</v>
      </c>
      <c r="AY232" s="253" t="s">
        <v>150</v>
      </c>
    </row>
    <row r="233" s="2" customFormat="1" ht="16.5" customHeight="1">
      <c r="A233" s="39"/>
      <c r="B233" s="40"/>
      <c r="C233" s="219" t="s">
        <v>345</v>
      </c>
      <c r="D233" s="219" t="s">
        <v>153</v>
      </c>
      <c r="E233" s="220" t="s">
        <v>351</v>
      </c>
      <c r="F233" s="221" t="s">
        <v>352</v>
      </c>
      <c r="G233" s="222" t="s">
        <v>183</v>
      </c>
      <c r="H233" s="223">
        <v>40</v>
      </c>
      <c r="I233" s="224"/>
      <c r="J233" s="225">
        <f>ROUND(I233*H233,2)</f>
        <v>0</v>
      </c>
      <c r="K233" s="221" t="s">
        <v>1</v>
      </c>
      <c r="L233" s="45"/>
      <c r="M233" s="226" t="s">
        <v>1</v>
      </c>
      <c r="N233" s="227" t="s">
        <v>38</v>
      </c>
      <c r="O233" s="92"/>
      <c r="P233" s="228">
        <f>O233*H233</f>
        <v>0</v>
      </c>
      <c r="Q233" s="228">
        <v>0</v>
      </c>
      <c r="R233" s="228">
        <f>Q233*H233</f>
        <v>0</v>
      </c>
      <c r="S233" s="228">
        <v>0</v>
      </c>
      <c r="T233" s="229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0" t="s">
        <v>238</v>
      </c>
      <c r="AT233" s="230" t="s">
        <v>153</v>
      </c>
      <c r="AU233" s="230" t="s">
        <v>83</v>
      </c>
      <c r="AY233" s="18" t="s">
        <v>150</v>
      </c>
      <c r="BE233" s="231">
        <f>IF(N233="základní",J233,0)</f>
        <v>0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18" t="s">
        <v>81</v>
      </c>
      <c r="BK233" s="231">
        <f>ROUND(I233*H233,2)</f>
        <v>0</v>
      </c>
      <c r="BL233" s="18" t="s">
        <v>238</v>
      </c>
      <c r="BM233" s="230" t="s">
        <v>353</v>
      </c>
    </row>
    <row r="234" s="14" customFormat="1">
      <c r="A234" s="14"/>
      <c r="B234" s="243"/>
      <c r="C234" s="244"/>
      <c r="D234" s="234" t="s">
        <v>166</v>
      </c>
      <c r="E234" s="245" t="s">
        <v>1</v>
      </c>
      <c r="F234" s="246" t="s">
        <v>354</v>
      </c>
      <c r="G234" s="244"/>
      <c r="H234" s="247">
        <v>40</v>
      </c>
      <c r="I234" s="248"/>
      <c r="J234" s="244"/>
      <c r="K234" s="244"/>
      <c r="L234" s="249"/>
      <c r="M234" s="250"/>
      <c r="N234" s="251"/>
      <c r="O234" s="251"/>
      <c r="P234" s="251"/>
      <c r="Q234" s="251"/>
      <c r="R234" s="251"/>
      <c r="S234" s="251"/>
      <c r="T234" s="252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3" t="s">
        <v>166</v>
      </c>
      <c r="AU234" s="253" t="s">
        <v>83</v>
      </c>
      <c r="AV234" s="14" t="s">
        <v>83</v>
      </c>
      <c r="AW234" s="14" t="s">
        <v>30</v>
      </c>
      <c r="AX234" s="14" t="s">
        <v>81</v>
      </c>
      <c r="AY234" s="253" t="s">
        <v>150</v>
      </c>
    </row>
    <row r="235" s="2" customFormat="1" ht="16.5" customHeight="1">
      <c r="A235" s="39"/>
      <c r="B235" s="40"/>
      <c r="C235" s="219" t="s">
        <v>350</v>
      </c>
      <c r="D235" s="219" t="s">
        <v>153</v>
      </c>
      <c r="E235" s="220" t="s">
        <v>356</v>
      </c>
      <c r="F235" s="221" t="s">
        <v>357</v>
      </c>
      <c r="G235" s="222" t="s">
        <v>183</v>
      </c>
      <c r="H235" s="223">
        <v>4</v>
      </c>
      <c r="I235" s="224"/>
      <c r="J235" s="225">
        <f>ROUND(I235*H235,2)</f>
        <v>0</v>
      </c>
      <c r="K235" s="221" t="s">
        <v>1</v>
      </c>
      <c r="L235" s="45"/>
      <c r="M235" s="226" t="s">
        <v>1</v>
      </c>
      <c r="N235" s="227" t="s">
        <v>38</v>
      </c>
      <c r="O235" s="92"/>
      <c r="P235" s="228">
        <f>O235*H235</f>
        <v>0</v>
      </c>
      <c r="Q235" s="228">
        <v>0</v>
      </c>
      <c r="R235" s="228">
        <f>Q235*H235</f>
        <v>0</v>
      </c>
      <c r="S235" s="228">
        <v>0</v>
      </c>
      <c r="T235" s="229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0" t="s">
        <v>238</v>
      </c>
      <c r="AT235" s="230" t="s">
        <v>153</v>
      </c>
      <c r="AU235" s="230" t="s">
        <v>83</v>
      </c>
      <c r="AY235" s="18" t="s">
        <v>150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8" t="s">
        <v>81</v>
      </c>
      <c r="BK235" s="231">
        <f>ROUND(I235*H235,2)</f>
        <v>0</v>
      </c>
      <c r="BL235" s="18" t="s">
        <v>238</v>
      </c>
      <c r="BM235" s="230" t="s">
        <v>358</v>
      </c>
    </row>
    <row r="236" s="14" customFormat="1">
      <c r="A236" s="14"/>
      <c r="B236" s="243"/>
      <c r="C236" s="244"/>
      <c r="D236" s="234" t="s">
        <v>166</v>
      </c>
      <c r="E236" s="245" t="s">
        <v>1</v>
      </c>
      <c r="F236" s="246" t="s">
        <v>359</v>
      </c>
      <c r="G236" s="244"/>
      <c r="H236" s="247">
        <v>4</v>
      </c>
      <c r="I236" s="248"/>
      <c r="J236" s="244"/>
      <c r="K236" s="244"/>
      <c r="L236" s="249"/>
      <c r="M236" s="250"/>
      <c r="N236" s="251"/>
      <c r="O236" s="251"/>
      <c r="P236" s="251"/>
      <c r="Q236" s="251"/>
      <c r="R236" s="251"/>
      <c r="S236" s="251"/>
      <c r="T236" s="252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3" t="s">
        <v>166</v>
      </c>
      <c r="AU236" s="253" t="s">
        <v>83</v>
      </c>
      <c r="AV236" s="14" t="s">
        <v>83</v>
      </c>
      <c r="AW236" s="14" t="s">
        <v>30</v>
      </c>
      <c r="AX236" s="14" t="s">
        <v>81</v>
      </c>
      <c r="AY236" s="253" t="s">
        <v>150</v>
      </c>
    </row>
    <row r="237" s="12" customFormat="1" ht="22.8" customHeight="1">
      <c r="A237" s="12"/>
      <c r="B237" s="203"/>
      <c r="C237" s="204"/>
      <c r="D237" s="205" t="s">
        <v>72</v>
      </c>
      <c r="E237" s="217" t="s">
        <v>360</v>
      </c>
      <c r="F237" s="217" t="s">
        <v>361</v>
      </c>
      <c r="G237" s="204"/>
      <c r="H237" s="204"/>
      <c r="I237" s="207"/>
      <c r="J237" s="218">
        <f>BK237</f>
        <v>0</v>
      </c>
      <c r="K237" s="204"/>
      <c r="L237" s="209"/>
      <c r="M237" s="210"/>
      <c r="N237" s="211"/>
      <c r="O237" s="211"/>
      <c r="P237" s="212">
        <f>P238</f>
        <v>0</v>
      </c>
      <c r="Q237" s="211"/>
      <c r="R237" s="212">
        <f>R238</f>
        <v>0</v>
      </c>
      <c r="S237" s="211"/>
      <c r="T237" s="213">
        <f>T238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14" t="s">
        <v>83</v>
      </c>
      <c r="AT237" s="215" t="s">
        <v>72</v>
      </c>
      <c r="AU237" s="215" t="s">
        <v>81</v>
      </c>
      <c r="AY237" s="214" t="s">
        <v>150</v>
      </c>
      <c r="BK237" s="216">
        <f>BK238</f>
        <v>0</v>
      </c>
    </row>
    <row r="238" s="2" customFormat="1" ht="24.15" customHeight="1">
      <c r="A238" s="39"/>
      <c r="B238" s="40"/>
      <c r="C238" s="219" t="s">
        <v>355</v>
      </c>
      <c r="D238" s="219" t="s">
        <v>153</v>
      </c>
      <c r="E238" s="220" t="s">
        <v>363</v>
      </c>
      <c r="F238" s="221" t="s">
        <v>364</v>
      </c>
      <c r="G238" s="222" t="s">
        <v>200</v>
      </c>
      <c r="H238" s="223">
        <v>3</v>
      </c>
      <c r="I238" s="224"/>
      <c r="J238" s="225">
        <f>ROUND(I238*H238,2)</f>
        <v>0</v>
      </c>
      <c r="K238" s="221" t="s">
        <v>1</v>
      </c>
      <c r="L238" s="45"/>
      <c r="M238" s="226" t="s">
        <v>1</v>
      </c>
      <c r="N238" s="227" t="s">
        <v>38</v>
      </c>
      <c r="O238" s="92"/>
      <c r="P238" s="228">
        <f>O238*H238</f>
        <v>0</v>
      </c>
      <c r="Q238" s="228">
        <v>0</v>
      </c>
      <c r="R238" s="228">
        <f>Q238*H238</f>
        <v>0</v>
      </c>
      <c r="S238" s="228">
        <v>0</v>
      </c>
      <c r="T238" s="229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0" t="s">
        <v>238</v>
      </c>
      <c r="AT238" s="230" t="s">
        <v>153</v>
      </c>
      <c r="AU238" s="230" t="s">
        <v>83</v>
      </c>
      <c r="AY238" s="18" t="s">
        <v>150</v>
      </c>
      <c r="BE238" s="231">
        <f>IF(N238="základní",J238,0)</f>
        <v>0</v>
      </c>
      <c r="BF238" s="231">
        <f>IF(N238="snížená",J238,0)</f>
        <v>0</v>
      </c>
      <c r="BG238" s="231">
        <f>IF(N238="zákl. přenesená",J238,0)</f>
        <v>0</v>
      </c>
      <c r="BH238" s="231">
        <f>IF(N238="sníž. přenesená",J238,0)</f>
        <v>0</v>
      </c>
      <c r="BI238" s="231">
        <f>IF(N238="nulová",J238,0)</f>
        <v>0</v>
      </c>
      <c r="BJ238" s="18" t="s">
        <v>81</v>
      </c>
      <c r="BK238" s="231">
        <f>ROUND(I238*H238,2)</f>
        <v>0</v>
      </c>
      <c r="BL238" s="18" t="s">
        <v>238</v>
      </c>
      <c r="BM238" s="230" t="s">
        <v>365</v>
      </c>
    </row>
    <row r="239" s="12" customFormat="1" ht="22.8" customHeight="1">
      <c r="A239" s="12"/>
      <c r="B239" s="203"/>
      <c r="C239" s="204"/>
      <c r="D239" s="205" t="s">
        <v>72</v>
      </c>
      <c r="E239" s="217" t="s">
        <v>366</v>
      </c>
      <c r="F239" s="217" t="s">
        <v>367</v>
      </c>
      <c r="G239" s="204"/>
      <c r="H239" s="204"/>
      <c r="I239" s="207"/>
      <c r="J239" s="218">
        <f>BK239</f>
        <v>0</v>
      </c>
      <c r="K239" s="204"/>
      <c r="L239" s="209"/>
      <c r="M239" s="210"/>
      <c r="N239" s="211"/>
      <c r="O239" s="211"/>
      <c r="P239" s="212">
        <f>SUM(P240:P264)</f>
        <v>0</v>
      </c>
      <c r="Q239" s="211"/>
      <c r="R239" s="212">
        <f>SUM(R240:R264)</f>
        <v>0.15686000000000003</v>
      </c>
      <c r="S239" s="211"/>
      <c r="T239" s="213">
        <f>SUM(T240:T264)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14" t="s">
        <v>83</v>
      </c>
      <c r="AT239" s="215" t="s">
        <v>72</v>
      </c>
      <c r="AU239" s="215" t="s">
        <v>81</v>
      </c>
      <c r="AY239" s="214" t="s">
        <v>150</v>
      </c>
      <c r="BK239" s="216">
        <f>SUM(BK240:BK264)</f>
        <v>0</v>
      </c>
    </row>
    <row r="240" s="2" customFormat="1" ht="24.15" customHeight="1">
      <c r="A240" s="39"/>
      <c r="B240" s="40"/>
      <c r="C240" s="219" t="s">
        <v>362</v>
      </c>
      <c r="D240" s="219" t="s">
        <v>153</v>
      </c>
      <c r="E240" s="220" t="s">
        <v>369</v>
      </c>
      <c r="F240" s="221" t="s">
        <v>370</v>
      </c>
      <c r="G240" s="222" t="s">
        <v>163</v>
      </c>
      <c r="H240" s="223">
        <v>313.72000000000004</v>
      </c>
      <c r="I240" s="224"/>
      <c r="J240" s="225">
        <f>ROUND(I240*H240,2)</f>
        <v>0</v>
      </c>
      <c r="K240" s="221" t="s">
        <v>164</v>
      </c>
      <c r="L240" s="45"/>
      <c r="M240" s="226" t="s">
        <v>1</v>
      </c>
      <c r="N240" s="227" t="s">
        <v>38</v>
      </c>
      <c r="O240" s="92"/>
      <c r="P240" s="228">
        <f>O240*H240</f>
        <v>0</v>
      </c>
      <c r="Q240" s="228">
        <v>0</v>
      </c>
      <c r="R240" s="228">
        <f>Q240*H240</f>
        <v>0</v>
      </c>
      <c r="S240" s="228">
        <v>0</v>
      </c>
      <c r="T240" s="229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0" t="s">
        <v>238</v>
      </c>
      <c r="AT240" s="230" t="s">
        <v>153</v>
      </c>
      <c r="AU240" s="230" t="s">
        <v>83</v>
      </c>
      <c r="AY240" s="18" t="s">
        <v>150</v>
      </c>
      <c r="BE240" s="231">
        <f>IF(N240="základní",J240,0)</f>
        <v>0</v>
      </c>
      <c r="BF240" s="231">
        <f>IF(N240="snížená",J240,0)</f>
        <v>0</v>
      </c>
      <c r="BG240" s="231">
        <f>IF(N240="zákl. přenesená",J240,0)</f>
        <v>0</v>
      </c>
      <c r="BH240" s="231">
        <f>IF(N240="sníž. přenesená",J240,0)</f>
        <v>0</v>
      </c>
      <c r="BI240" s="231">
        <f>IF(N240="nulová",J240,0)</f>
        <v>0</v>
      </c>
      <c r="BJ240" s="18" t="s">
        <v>81</v>
      </c>
      <c r="BK240" s="231">
        <f>ROUND(I240*H240,2)</f>
        <v>0</v>
      </c>
      <c r="BL240" s="18" t="s">
        <v>238</v>
      </c>
      <c r="BM240" s="230" t="s">
        <v>371</v>
      </c>
    </row>
    <row r="241" s="14" customFormat="1">
      <c r="A241" s="14"/>
      <c r="B241" s="243"/>
      <c r="C241" s="244"/>
      <c r="D241" s="234" t="s">
        <v>166</v>
      </c>
      <c r="E241" s="245" t="s">
        <v>1</v>
      </c>
      <c r="F241" s="246" t="s">
        <v>372</v>
      </c>
      <c r="G241" s="244"/>
      <c r="H241" s="247">
        <v>32.76</v>
      </c>
      <c r="I241" s="248"/>
      <c r="J241" s="244"/>
      <c r="K241" s="244"/>
      <c r="L241" s="249"/>
      <c r="M241" s="250"/>
      <c r="N241" s="251"/>
      <c r="O241" s="251"/>
      <c r="P241" s="251"/>
      <c r="Q241" s="251"/>
      <c r="R241" s="251"/>
      <c r="S241" s="251"/>
      <c r="T241" s="252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3" t="s">
        <v>166</v>
      </c>
      <c r="AU241" s="253" t="s">
        <v>83</v>
      </c>
      <c r="AV241" s="14" t="s">
        <v>83</v>
      </c>
      <c r="AW241" s="14" t="s">
        <v>30</v>
      </c>
      <c r="AX241" s="14" t="s">
        <v>73</v>
      </c>
      <c r="AY241" s="253" t="s">
        <v>150</v>
      </c>
    </row>
    <row r="242" s="14" customFormat="1">
      <c r="A242" s="14"/>
      <c r="B242" s="243"/>
      <c r="C242" s="244"/>
      <c r="D242" s="234" t="s">
        <v>166</v>
      </c>
      <c r="E242" s="245" t="s">
        <v>1</v>
      </c>
      <c r="F242" s="246" t="s">
        <v>373</v>
      </c>
      <c r="G242" s="244"/>
      <c r="H242" s="247">
        <v>59.28</v>
      </c>
      <c r="I242" s="248"/>
      <c r="J242" s="244"/>
      <c r="K242" s="244"/>
      <c r="L242" s="249"/>
      <c r="M242" s="250"/>
      <c r="N242" s="251"/>
      <c r="O242" s="251"/>
      <c r="P242" s="251"/>
      <c r="Q242" s="251"/>
      <c r="R242" s="251"/>
      <c r="S242" s="251"/>
      <c r="T242" s="252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3" t="s">
        <v>166</v>
      </c>
      <c r="AU242" s="253" t="s">
        <v>83</v>
      </c>
      <c r="AV242" s="14" t="s">
        <v>83</v>
      </c>
      <c r="AW242" s="14" t="s">
        <v>30</v>
      </c>
      <c r="AX242" s="14" t="s">
        <v>73</v>
      </c>
      <c r="AY242" s="253" t="s">
        <v>150</v>
      </c>
    </row>
    <row r="243" s="14" customFormat="1">
      <c r="A243" s="14"/>
      <c r="B243" s="243"/>
      <c r="C243" s="244"/>
      <c r="D243" s="234" t="s">
        <v>166</v>
      </c>
      <c r="E243" s="245" t="s">
        <v>1</v>
      </c>
      <c r="F243" s="246" t="s">
        <v>374</v>
      </c>
      <c r="G243" s="244"/>
      <c r="H243" s="247">
        <v>48.1</v>
      </c>
      <c r="I243" s="248"/>
      <c r="J243" s="244"/>
      <c r="K243" s="244"/>
      <c r="L243" s="249"/>
      <c r="M243" s="250"/>
      <c r="N243" s="251"/>
      <c r="O243" s="251"/>
      <c r="P243" s="251"/>
      <c r="Q243" s="251"/>
      <c r="R243" s="251"/>
      <c r="S243" s="251"/>
      <c r="T243" s="252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3" t="s">
        <v>166</v>
      </c>
      <c r="AU243" s="253" t="s">
        <v>83</v>
      </c>
      <c r="AV243" s="14" t="s">
        <v>83</v>
      </c>
      <c r="AW243" s="14" t="s">
        <v>30</v>
      </c>
      <c r="AX243" s="14" t="s">
        <v>73</v>
      </c>
      <c r="AY243" s="253" t="s">
        <v>150</v>
      </c>
    </row>
    <row r="244" s="14" customFormat="1">
      <c r="A244" s="14"/>
      <c r="B244" s="243"/>
      <c r="C244" s="244"/>
      <c r="D244" s="234" t="s">
        <v>166</v>
      </c>
      <c r="E244" s="245" t="s">
        <v>1</v>
      </c>
      <c r="F244" s="246" t="s">
        <v>375</v>
      </c>
      <c r="G244" s="244"/>
      <c r="H244" s="247">
        <v>59.08</v>
      </c>
      <c r="I244" s="248"/>
      <c r="J244" s="244"/>
      <c r="K244" s="244"/>
      <c r="L244" s="249"/>
      <c r="M244" s="250"/>
      <c r="N244" s="251"/>
      <c r="O244" s="251"/>
      <c r="P244" s="251"/>
      <c r="Q244" s="251"/>
      <c r="R244" s="251"/>
      <c r="S244" s="251"/>
      <c r="T244" s="252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3" t="s">
        <v>166</v>
      </c>
      <c r="AU244" s="253" t="s">
        <v>83</v>
      </c>
      <c r="AV244" s="14" t="s">
        <v>83</v>
      </c>
      <c r="AW244" s="14" t="s">
        <v>30</v>
      </c>
      <c r="AX244" s="14" t="s">
        <v>73</v>
      </c>
      <c r="AY244" s="253" t="s">
        <v>150</v>
      </c>
    </row>
    <row r="245" s="15" customFormat="1">
      <c r="A245" s="15"/>
      <c r="B245" s="254"/>
      <c r="C245" s="255"/>
      <c r="D245" s="234" t="s">
        <v>166</v>
      </c>
      <c r="E245" s="256" t="s">
        <v>1</v>
      </c>
      <c r="F245" s="257" t="s">
        <v>171</v>
      </c>
      <c r="G245" s="255"/>
      <c r="H245" s="258">
        <v>199.21999999999997</v>
      </c>
      <c r="I245" s="259"/>
      <c r="J245" s="255"/>
      <c r="K245" s="255"/>
      <c r="L245" s="260"/>
      <c r="M245" s="261"/>
      <c r="N245" s="262"/>
      <c r="O245" s="262"/>
      <c r="P245" s="262"/>
      <c r="Q245" s="262"/>
      <c r="R245" s="262"/>
      <c r="S245" s="262"/>
      <c r="T245" s="263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64" t="s">
        <v>166</v>
      </c>
      <c r="AU245" s="264" t="s">
        <v>83</v>
      </c>
      <c r="AV245" s="15" t="s">
        <v>172</v>
      </c>
      <c r="AW245" s="15" t="s">
        <v>30</v>
      </c>
      <c r="AX245" s="15" t="s">
        <v>73</v>
      </c>
      <c r="AY245" s="264" t="s">
        <v>150</v>
      </c>
    </row>
    <row r="246" s="14" customFormat="1">
      <c r="A246" s="14"/>
      <c r="B246" s="243"/>
      <c r="C246" s="244"/>
      <c r="D246" s="234" t="s">
        <v>166</v>
      </c>
      <c r="E246" s="245" t="s">
        <v>1</v>
      </c>
      <c r="F246" s="246" t="s">
        <v>376</v>
      </c>
      <c r="G246" s="244"/>
      <c r="H246" s="247">
        <v>114.5</v>
      </c>
      <c r="I246" s="248"/>
      <c r="J246" s="244"/>
      <c r="K246" s="244"/>
      <c r="L246" s="249"/>
      <c r="M246" s="250"/>
      <c r="N246" s="251"/>
      <c r="O246" s="251"/>
      <c r="P246" s="251"/>
      <c r="Q246" s="251"/>
      <c r="R246" s="251"/>
      <c r="S246" s="251"/>
      <c r="T246" s="252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3" t="s">
        <v>166</v>
      </c>
      <c r="AU246" s="253" t="s">
        <v>83</v>
      </c>
      <c r="AV246" s="14" t="s">
        <v>83</v>
      </c>
      <c r="AW246" s="14" t="s">
        <v>30</v>
      </c>
      <c r="AX246" s="14" t="s">
        <v>73</v>
      </c>
      <c r="AY246" s="253" t="s">
        <v>150</v>
      </c>
    </row>
    <row r="247" s="16" customFormat="1">
      <c r="A247" s="16"/>
      <c r="B247" s="265"/>
      <c r="C247" s="266"/>
      <c r="D247" s="234" t="s">
        <v>166</v>
      </c>
      <c r="E247" s="267" t="s">
        <v>1</v>
      </c>
      <c r="F247" s="268" t="s">
        <v>174</v>
      </c>
      <c r="G247" s="266"/>
      <c r="H247" s="269">
        <v>313.71999999999996</v>
      </c>
      <c r="I247" s="270"/>
      <c r="J247" s="266"/>
      <c r="K247" s="266"/>
      <c r="L247" s="271"/>
      <c r="M247" s="272"/>
      <c r="N247" s="273"/>
      <c r="O247" s="273"/>
      <c r="P247" s="273"/>
      <c r="Q247" s="273"/>
      <c r="R247" s="273"/>
      <c r="S247" s="273"/>
      <c r="T247" s="274"/>
      <c r="U247" s="16"/>
      <c r="V247" s="16"/>
      <c r="W247" s="16"/>
      <c r="X247" s="16"/>
      <c r="Y247" s="16"/>
      <c r="Z247" s="16"/>
      <c r="AA247" s="16"/>
      <c r="AB247" s="16"/>
      <c r="AC247" s="16"/>
      <c r="AD247" s="16"/>
      <c r="AE247" s="16"/>
      <c r="AT247" s="275" t="s">
        <v>166</v>
      </c>
      <c r="AU247" s="275" t="s">
        <v>83</v>
      </c>
      <c r="AV247" s="16" t="s">
        <v>157</v>
      </c>
      <c r="AW247" s="16" t="s">
        <v>30</v>
      </c>
      <c r="AX247" s="16" t="s">
        <v>81</v>
      </c>
      <c r="AY247" s="275" t="s">
        <v>150</v>
      </c>
    </row>
    <row r="248" s="2" customFormat="1" ht="24.15" customHeight="1">
      <c r="A248" s="39"/>
      <c r="B248" s="40"/>
      <c r="C248" s="219" t="s">
        <v>368</v>
      </c>
      <c r="D248" s="219" t="s">
        <v>153</v>
      </c>
      <c r="E248" s="220" t="s">
        <v>378</v>
      </c>
      <c r="F248" s="221" t="s">
        <v>379</v>
      </c>
      <c r="G248" s="222" t="s">
        <v>163</v>
      </c>
      <c r="H248" s="223">
        <v>313.72000000000004</v>
      </c>
      <c r="I248" s="224"/>
      <c r="J248" s="225">
        <f>ROUND(I248*H248,2)</f>
        <v>0</v>
      </c>
      <c r="K248" s="221" t="s">
        <v>177</v>
      </c>
      <c r="L248" s="45"/>
      <c r="M248" s="226" t="s">
        <v>1</v>
      </c>
      <c r="N248" s="227" t="s">
        <v>38</v>
      </c>
      <c r="O248" s="92"/>
      <c r="P248" s="228">
        <f>O248*H248</f>
        <v>0</v>
      </c>
      <c r="Q248" s="228">
        <v>0.00021</v>
      </c>
      <c r="R248" s="228">
        <f>Q248*H248</f>
        <v>0.065881200000000016</v>
      </c>
      <c r="S248" s="228">
        <v>0</v>
      </c>
      <c r="T248" s="229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0" t="s">
        <v>238</v>
      </c>
      <c r="AT248" s="230" t="s">
        <v>153</v>
      </c>
      <c r="AU248" s="230" t="s">
        <v>83</v>
      </c>
      <c r="AY248" s="18" t="s">
        <v>150</v>
      </c>
      <c r="BE248" s="231">
        <f>IF(N248="základní",J248,0)</f>
        <v>0</v>
      </c>
      <c r="BF248" s="231">
        <f>IF(N248="snížená",J248,0)</f>
        <v>0</v>
      </c>
      <c r="BG248" s="231">
        <f>IF(N248="zákl. přenesená",J248,0)</f>
        <v>0</v>
      </c>
      <c r="BH248" s="231">
        <f>IF(N248="sníž. přenesená",J248,0)</f>
        <v>0</v>
      </c>
      <c r="BI248" s="231">
        <f>IF(N248="nulová",J248,0)</f>
        <v>0</v>
      </c>
      <c r="BJ248" s="18" t="s">
        <v>81</v>
      </c>
      <c r="BK248" s="231">
        <f>ROUND(I248*H248,2)</f>
        <v>0</v>
      </c>
      <c r="BL248" s="18" t="s">
        <v>238</v>
      </c>
      <c r="BM248" s="230" t="s">
        <v>380</v>
      </c>
    </row>
    <row r="249" s="14" customFormat="1">
      <c r="A249" s="14"/>
      <c r="B249" s="243"/>
      <c r="C249" s="244"/>
      <c r="D249" s="234" t="s">
        <v>166</v>
      </c>
      <c r="E249" s="245" t="s">
        <v>1</v>
      </c>
      <c r="F249" s="246" t="s">
        <v>372</v>
      </c>
      <c r="G249" s="244"/>
      <c r="H249" s="247">
        <v>32.76</v>
      </c>
      <c r="I249" s="248"/>
      <c r="J249" s="244"/>
      <c r="K249" s="244"/>
      <c r="L249" s="249"/>
      <c r="M249" s="250"/>
      <c r="N249" s="251"/>
      <c r="O249" s="251"/>
      <c r="P249" s="251"/>
      <c r="Q249" s="251"/>
      <c r="R249" s="251"/>
      <c r="S249" s="251"/>
      <c r="T249" s="252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3" t="s">
        <v>166</v>
      </c>
      <c r="AU249" s="253" t="s">
        <v>83</v>
      </c>
      <c r="AV249" s="14" t="s">
        <v>83</v>
      </c>
      <c r="AW249" s="14" t="s">
        <v>30</v>
      </c>
      <c r="AX249" s="14" t="s">
        <v>73</v>
      </c>
      <c r="AY249" s="253" t="s">
        <v>150</v>
      </c>
    </row>
    <row r="250" s="14" customFormat="1">
      <c r="A250" s="14"/>
      <c r="B250" s="243"/>
      <c r="C250" s="244"/>
      <c r="D250" s="234" t="s">
        <v>166</v>
      </c>
      <c r="E250" s="245" t="s">
        <v>1</v>
      </c>
      <c r="F250" s="246" t="s">
        <v>373</v>
      </c>
      <c r="G250" s="244"/>
      <c r="H250" s="247">
        <v>59.28</v>
      </c>
      <c r="I250" s="248"/>
      <c r="J250" s="244"/>
      <c r="K250" s="244"/>
      <c r="L250" s="249"/>
      <c r="M250" s="250"/>
      <c r="N250" s="251"/>
      <c r="O250" s="251"/>
      <c r="P250" s="251"/>
      <c r="Q250" s="251"/>
      <c r="R250" s="251"/>
      <c r="S250" s="251"/>
      <c r="T250" s="252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3" t="s">
        <v>166</v>
      </c>
      <c r="AU250" s="253" t="s">
        <v>83</v>
      </c>
      <c r="AV250" s="14" t="s">
        <v>83</v>
      </c>
      <c r="AW250" s="14" t="s">
        <v>30</v>
      </c>
      <c r="AX250" s="14" t="s">
        <v>73</v>
      </c>
      <c r="AY250" s="253" t="s">
        <v>150</v>
      </c>
    </row>
    <row r="251" s="14" customFormat="1">
      <c r="A251" s="14"/>
      <c r="B251" s="243"/>
      <c r="C251" s="244"/>
      <c r="D251" s="234" t="s">
        <v>166</v>
      </c>
      <c r="E251" s="245" t="s">
        <v>1</v>
      </c>
      <c r="F251" s="246" t="s">
        <v>374</v>
      </c>
      <c r="G251" s="244"/>
      <c r="H251" s="247">
        <v>48.1</v>
      </c>
      <c r="I251" s="248"/>
      <c r="J251" s="244"/>
      <c r="K251" s="244"/>
      <c r="L251" s="249"/>
      <c r="M251" s="250"/>
      <c r="N251" s="251"/>
      <c r="O251" s="251"/>
      <c r="P251" s="251"/>
      <c r="Q251" s="251"/>
      <c r="R251" s="251"/>
      <c r="S251" s="251"/>
      <c r="T251" s="252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3" t="s">
        <v>166</v>
      </c>
      <c r="AU251" s="253" t="s">
        <v>83</v>
      </c>
      <c r="AV251" s="14" t="s">
        <v>83</v>
      </c>
      <c r="AW251" s="14" t="s">
        <v>30</v>
      </c>
      <c r="AX251" s="14" t="s">
        <v>73</v>
      </c>
      <c r="AY251" s="253" t="s">
        <v>150</v>
      </c>
    </row>
    <row r="252" s="14" customFormat="1">
      <c r="A252" s="14"/>
      <c r="B252" s="243"/>
      <c r="C252" s="244"/>
      <c r="D252" s="234" t="s">
        <v>166</v>
      </c>
      <c r="E252" s="245" t="s">
        <v>1</v>
      </c>
      <c r="F252" s="246" t="s">
        <v>375</v>
      </c>
      <c r="G252" s="244"/>
      <c r="H252" s="247">
        <v>59.08</v>
      </c>
      <c r="I252" s="248"/>
      <c r="J252" s="244"/>
      <c r="K252" s="244"/>
      <c r="L252" s="249"/>
      <c r="M252" s="250"/>
      <c r="N252" s="251"/>
      <c r="O252" s="251"/>
      <c r="P252" s="251"/>
      <c r="Q252" s="251"/>
      <c r="R252" s="251"/>
      <c r="S252" s="251"/>
      <c r="T252" s="252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3" t="s">
        <v>166</v>
      </c>
      <c r="AU252" s="253" t="s">
        <v>83</v>
      </c>
      <c r="AV252" s="14" t="s">
        <v>83</v>
      </c>
      <c r="AW252" s="14" t="s">
        <v>30</v>
      </c>
      <c r="AX252" s="14" t="s">
        <v>73</v>
      </c>
      <c r="AY252" s="253" t="s">
        <v>150</v>
      </c>
    </row>
    <row r="253" s="15" customFormat="1">
      <c r="A253" s="15"/>
      <c r="B253" s="254"/>
      <c r="C253" s="255"/>
      <c r="D253" s="234" t="s">
        <v>166</v>
      </c>
      <c r="E253" s="256" t="s">
        <v>1</v>
      </c>
      <c r="F253" s="257" t="s">
        <v>171</v>
      </c>
      <c r="G253" s="255"/>
      <c r="H253" s="258">
        <v>199.21999999999997</v>
      </c>
      <c r="I253" s="259"/>
      <c r="J253" s="255"/>
      <c r="K253" s="255"/>
      <c r="L253" s="260"/>
      <c r="M253" s="261"/>
      <c r="N253" s="262"/>
      <c r="O253" s="262"/>
      <c r="P253" s="262"/>
      <c r="Q253" s="262"/>
      <c r="R253" s="262"/>
      <c r="S253" s="262"/>
      <c r="T253" s="263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64" t="s">
        <v>166</v>
      </c>
      <c r="AU253" s="264" t="s">
        <v>83</v>
      </c>
      <c r="AV253" s="15" t="s">
        <v>172</v>
      </c>
      <c r="AW253" s="15" t="s">
        <v>30</v>
      </c>
      <c r="AX253" s="15" t="s">
        <v>73</v>
      </c>
      <c r="AY253" s="264" t="s">
        <v>150</v>
      </c>
    </row>
    <row r="254" s="14" customFormat="1">
      <c r="A254" s="14"/>
      <c r="B254" s="243"/>
      <c r="C254" s="244"/>
      <c r="D254" s="234" t="s">
        <v>166</v>
      </c>
      <c r="E254" s="245" t="s">
        <v>1</v>
      </c>
      <c r="F254" s="246" t="s">
        <v>376</v>
      </c>
      <c r="G254" s="244"/>
      <c r="H254" s="247">
        <v>114.5</v>
      </c>
      <c r="I254" s="248"/>
      <c r="J254" s="244"/>
      <c r="K254" s="244"/>
      <c r="L254" s="249"/>
      <c r="M254" s="250"/>
      <c r="N254" s="251"/>
      <c r="O254" s="251"/>
      <c r="P254" s="251"/>
      <c r="Q254" s="251"/>
      <c r="R254" s="251"/>
      <c r="S254" s="251"/>
      <c r="T254" s="252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3" t="s">
        <v>166</v>
      </c>
      <c r="AU254" s="253" t="s">
        <v>83</v>
      </c>
      <c r="AV254" s="14" t="s">
        <v>83</v>
      </c>
      <c r="AW254" s="14" t="s">
        <v>30</v>
      </c>
      <c r="AX254" s="14" t="s">
        <v>73</v>
      </c>
      <c r="AY254" s="253" t="s">
        <v>150</v>
      </c>
    </row>
    <row r="255" s="16" customFormat="1">
      <c r="A255" s="16"/>
      <c r="B255" s="265"/>
      <c r="C255" s="266"/>
      <c r="D255" s="234" t="s">
        <v>166</v>
      </c>
      <c r="E255" s="267" t="s">
        <v>1</v>
      </c>
      <c r="F255" s="268" t="s">
        <v>174</v>
      </c>
      <c r="G255" s="266"/>
      <c r="H255" s="269">
        <v>313.71999999999996</v>
      </c>
      <c r="I255" s="270"/>
      <c r="J255" s="266"/>
      <c r="K255" s="266"/>
      <c r="L255" s="271"/>
      <c r="M255" s="272"/>
      <c r="N255" s="273"/>
      <c r="O255" s="273"/>
      <c r="P255" s="273"/>
      <c r="Q255" s="273"/>
      <c r="R255" s="273"/>
      <c r="S255" s="273"/>
      <c r="T255" s="274"/>
      <c r="U255" s="16"/>
      <c r="V255" s="16"/>
      <c r="W255" s="16"/>
      <c r="X255" s="16"/>
      <c r="Y255" s="16"/>
      <c r="Z255" s="16"/>
      <c r="AA255" s="16"/>
      <c r="AB255" s="16"/>
      <c r="AC255" s="16"/>
      <c r="AD255" s="16"/>
      <c r="AE255" s="16"/>
      <c r="AT255" s="275" t="s">
        <v>166</v>
      </c>
      <c r="AU255" s="275" t="s">
        <v>83</v>
      </c>
      <c r="AV255" s="16" t="s">
        <v>157</v>
      </c>
      <c r="AW255" s="16" t="s">
        <v>30</v>
      </c>
      <c r="AX255" s="16" t="s">
        <v>81</v>
      </c>
      <c r="AY255" s="275" t="s">
        <v>150</v>
      </c>
    </row>
    <row r="256" s="2" customFormat="1" ht="24.15" customHeight="1">
      <c r="A256" s="39"/>
      <c r="B256" s="40"/>
      <c r="C256" s="219" t="s">
        <v>377</v>
      </c>
      <c r="D256" s="219" t="s">
        <v>153</v>
      </c>
      <c r="E256" s="220" t="s">
        <v>382</v>
      </c>
      <c r="F256" s="221" t="s">
        <v>383</v>
      </c>
      <c r="G256" s="222" t="s">
        <v>163</v>
      </c>
      <c r="H256" s="223">
        <v>313.72000000000004</v>
      </c>
      <c r="I256" s="224"/>
      <c r="J256" s="225">
        <f>ROUND(I256*H256,2)</f>
        <v>0</v>
      </c>
      <c r="K256" s="221" t="s">
        <v>177</v>
      </c>
      <c r="L256" s="45"/>
      <c r="M256" s="226" t="s">
        <v>1</v>
      </c>
      <c r="N256" s="227" t="s">
        <v>38</v>
      </c>
      <c r="O256" s="92"/>
      <c r="P256" s="228">
        <f>O256*H256</f>
        <v>0</v>
      </c>
      <c r="Q256" s="228">
        <v>0.00029</v>
      </c>
      <c r="R256" s="228">
        <f>Q256*H256</f>
        <v>0.090978800000000016</v>
      </c>
      <c r="S256" s="228">
        <v>0</v>
      </c>
      <c r="T256" s="229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0" t="s">
        <v>238</v>
      </c>
      <c r="AT256" s="230" t="s">
        <v>153</v>
      </c>
      <c r="AU256" s="230" t="s">
        <v>83</v>
      </c>
      <c r="AY256" s="18" t="s">
        <v>150</v>
      </c>
      <c r="BE256" s="231">
        <f>IF(N256="základní",J256,0)</f>
        <v>0</v>
      </c>
      <c r="BF256" s="231">
        <f>IF(N256="snížená",J256,0)</f>
        <v>0</v>
      </c>
      <c r="BG256" s="231">
        <f>IF(N256="zákl. přenesená",J256,0)</f>
        <v>0</v>
      </c>
      <c r="BH256" s="231">
        <f>IF(N256="sníž. přenesená",J256,0)</f>
        <v>0</v>
      </c>
      <c r="BI256" s="231">
        <f>IF(N256="nulová",J256,0)</f>
        <v>0</v>
      </c>
      <c r="BJ256" s="18" t="s">
        <v>81</v>
      </c>
      <c r="BK256" s="231">
        <f>ROUND(I256*H256,2)</f>
        <v>0</v>
      </c>
      <c r="BL256" s="18" t="s">
        <v>238</v>
      </c>
      <c r="BM256" s="230" t="s">
        <v>384</v>
      </c>
    </row>
    <row r="257" s="2" customFormat="1">
      <c r="A257" s="39"/>
      <c r="B257" s="40"/>
      <c r="C257" s="41"/>
      <c r="D257" s="234" t="s">
        <v>260</v>
      </c>
      <c r="E257" s="41"/>
      <c r="F257" s="277" t="s">
        <v>385</v>
      </c>
      <c r="G257" s="41"/>
      <c r="H257" s="41"/>
      <c r="I257" s="278"/>
      <c r="J257" s="41"/>
      <c r="K257" s="41"/>
      <c r="L257" s="45"/>
      <c r="M257" s="279"/>
      <c r="N257" s="280"/>
      <c r="O257" s="92"/>
      <c r="P257" s="92"/>
      <c r="Q257" s="92"/>
      <c r="R257" s="92"/>
      <c r="S257" s="92"/>
      <c r="T257" s="93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260</v>
      </c>
      <c r="AU257" s="18" t="s">
        <v>83</v>
      </c>
    </row>
    <row r="258" s="14" customFormat="1">
      <c r="A258" s="14"/>
      <c r="B258" s="243"/>
      <c r="C258" s="244"/>
      <c r="D258" s="234" t="s">
        <v>166</v>
      </c>
      <c r="E258" s="245" t="s">
        <v>1</v>
      </c>
      <c r="F258" s="246" t="s">
        <v>372</v>
      </c>
      <c r="G258" s="244"/>
      <c r="H258" s="247">
        <v>32.76</v>
      </c>
      <c r="I258" s="248"/>
      <c r="J258" s="244"/>
      <c r="K258" s="244"/>
      <c r="L258" s="249"/>
      <c r="M258" s="250"/>
      <c r="N258" s="251"/>
      <c r="O258" s="251"/>
      <c r="P258" s="251"/>
      <c r="Q258" s="251"/>
      <c r="R258" s="251"/>
      <c r="S258" s="251"/>
      <c r="T258" s="252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3" t="s">
        <v>166</v>
      </c>
      <c r="AU258" s="253" t="s">
        <v>83</v>
      </c>
      <c r="AV258" s="14" t="s">
        <v>83</v>
      </c>
      <c r="AW258" s="14" t="s">
        <v>30</v>
      </c>
      <c r="AX258" s="14" t="s">
        <v>73</v>
      </c>
      <c r="AY258" s="253" t="s">
        <v>150</v>
      </c>
    </row>
    <row r="259" s="14" customFormat="1">
      <c r="A259" s="14"/>
      <c r="B259" s="243"/>
      <c r="C259" s="244"/>
      <c r="D259" s="234" t="s">
        <v>166</v>
      </c>
      <c r="E259" s="245" t="s">
        <v>1</v>
      </c>
      <c r="F259" s="246" t="s">
        <v>373</v>
      </c>
      <c r="G259" s="244"/>
      <c r="H259" s="247">
        <v>59.28</v>
      </c>
      <c r="I259" s="248"/>
      <c r="J259" s="244"/>
      <c r="K259" s="244"/>
      <c r="L259" s="249"/>
      <c r="M259" s="250"/>
      <c r="N259" s="251"/>
      <c r="O259" s="251"/>
      <c r="P259" s="251"/>
      <c r="Q259" s="251"/>
      <c r="R259" s="251"/>
      <c r="S259" s="251"/>
      <c r="T259" s="252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3" t="s">
        <v>166</v>
      </c>
      <c r="AU259" s="253" t="s">
        <v>83</v>
      </c>
      <c r="AV259" s="14" t="s">
        <v>83</v>
      </c>
      <c r="AW259" s="14" t="s">
        <v>30</v>
      </c>
      <c r="AX259" s="14" t="s">
        <v>73</v>
      </c>
      <c r="AY259" s="253" t="s">
        <v>150</v>
      </c>
    </row>
    <row r="260" s="14" customFormat="1">
      <c r="A260" s="14"/>
      <c r="B260" s="243"/>
      <c r="C260" s="244"/>
      <c r="D260" s="234" t="s">
        <v>166</v>
      </c>
      <c r="E260" s="245" t="s">
        <v>1</v>
      </c>
      <c r="F260" s="246" t="s">
        <v>374</v>
      </c>
      <c r="G260" s="244"/>
      <c r="H260" s="247">
        <v>48.1</v>
      </c>
      <c r="I260" s="248"/>
      <c r="J260" s="244"/>
      <c r="K260" s="244"/>
      <c r="L260" s="249"/>
      <c r="M260" s="250"/>
      <c r="N260" s="251"/>
      <c r="O260" s="251"/>
      <c r="P260" s="251"/>
      <c r="Q260" s="251"/>
      <c r="R260" s="251"/>
      <c r="S260" s="251"/>
      <c r="T260" s="252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3" t="s">
        <v>166</v>
      </c>
      <c r="AU260" s="253" t="s">
        <v>83</v>
      </c>
      <c r="AV260" s="14" t="s">
        <v>83</v>
      </c>
      <c r="AW260" s="14" t="s">
        <v>30</v>
      </c>
      <c r="AX260" s="14" t="s">
        <v>73</v>
      </c>
      <c r="AY260" s="253" t="s">
        <v>150</v>
      </c>
    </row>
    <row r="261" s="14" customFormat="1">
      <c r="A261" s="14"/>
      <c r="B261" s="243"/>
      <c r="C261" s="244"/>
      <c r="D261" s="234" t="s">
        <v>166</v>
      </c>
      <c r="E261" s="245" t="s">
        <v>1</v>
      </c>
      <c r="F261" s="246" t="s">
        <v>375</v>
      </c>
      <c r="G261" s="244"/>
      <c r="H261" s="247">
        <v>59.08</v>
      </c>
      <c r="I261" s="248"/>
      <c r="J261" s="244"/>
      <c r="K261" s="244"/>
      <c r="L261" s="249"/>
      <c r="M261" s="250"/>
      <c r="N261" s="251"/>
      <c r="O261" s="251"/>
      <c r="P261" s="251"/>
      <c r="Q261" s="251"/>
      <c r="R261" s="251"/>
      <c r="S261" s="251"/>
      <c r="T261" s="252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3" t="s">
        <v>166</v>
      </c>
      <c r="AU261" s="253" t="s">
        <v>83</v>
      </c>
      <c r="AV261" s="14" t="s">
        <v>83</v>
      </c>
      <c r="AW261" s="14" t="s">
        <v>30</v>
      </c>
      <c r="AX261" s="14" t="s">
        <v>73</v>
      </c>
      <c r="AY261" s="253" t="s">
        <v>150</v>
      </c>
    </row>
    <row r="262" s="15" customFormat="1">
      <c r="A262" s="15"/>
      <c r="B262" s="254"/>
      <c r="C262" s="255"/>
      <c r="D262" s="234" t="s">
        <v>166</v>
      </c>
      <c r="E262" s="256" t="s">
        <v>1</v>
      </c>
      <c r="F262" s="257" t="s">
        <v>171</v>
      </c>
      <c r="G262" s="255"/>
      <c r="H262" s="258">
        <v>199.21999999999997</v>
      </c>
      <c r="I262" s="259"/>
      <c r="J262" s="255"/>
      <c r="K262" s="255"/>
      <c r="L262" s="260"/>
      <c r="M262" s="261"/>
      <c r="N262" s="262"/>
      <c r="O262" s="262"/>
      <c r="P262" s="262"/>
      <c r="Q262" s="262"/>
      <c r="R262" s="262"/>
      <c r="S262" s="262"/>
      <c r="T262" s="263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64" t="s">
        <v>166</v>
      </c>
      <c r="AU262" s="264" t="s">
        <v>83</v>
      </c>
      <c r="AV262" s="15" t="s">
        <v>172</v>
      </c>
      <c r="AW262" s="15" t="s">
        <v>30</v>
      </c>
      <c r="AX262" s="15" t="s">
        <v>73</v>
      </c>
      <c r="AY262" s="264" t="s">
        <v>150</v>
      </c>
    </row>
    <row r="263" s="14" customFormat="1">
      <c r="A263" s="14"/>
      <c r="B263" s="243"/>
      <c r="C263" s="244"/>
      <c r="D263" s="234" t="s">
        <v>166</v>
      </c>
      <c r="E263" s="245" t="s">
        <v>1</v>
      </c>
      <c r="F263" s="246" t="s">
        <v>376</v>
      </c>
      <c r="G263" s="244"/>
      <c r="H263" s="247">
        <v>114.5</v>
      </c>
      <c r="I263" s="248"/>
      <c r="J263" s="244"/>
      <c r="K263" s="244"/>
      <c r="L263" s="249"/>
      <c r="M263" s="250"/>
      <c r="N263" s="251"/>
      <c r="O263" s="251"/>
      <c r="P263" s="251"/>
      <c r="Q263" s="251"/>
      <c r="R263" s="251"/>
      <c r="S263" s="251"/>
      <c r="T263" s="252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3" t="s">
        <v>166</v>
      </c>
      <c r="AU263" s="253" t="s">
        <v>83</v>
      </c>
      <c r="AV263" s="14" t="s">
        <v>83</v>
      </c>
      <c r="AW263" s="14" t="s">
        <v>30</v>
      </c>
      <c r="AX263" s="14" t="s">
        <v>73</v>
      </c>
      <c r="AY263" s="253" t="s">
        <v>150</v>
      </c>
    </row>
    <row r="264" s="16" customFormat="1">
      <c r="A264" s="16"/>
      <c r="B264" s="265"/>
      <c r="C264" s="266"/>
      <c r="D264" s="234" t="s">
        <v>166</v>
      </c>
      <c r="E264" s="267" t="s">
        <v>1</v>
      </c>
      <c r="F264" s="268" t="s">
        <v>174</v>
      </c>
      <c r="G264" s="266"/>
      <c r="H264" s="269">
        <v>313.71999999999996</v>
      </c>
      <c r="I264" s="270"/>
      <c r="J264" s="266"/>
      <c r="K264" s="266"/>
      <c r="L264" s="271"/>
      <c r="M264" s="272"/>
      <c r="N264" s="273"/>
      <c r="O264" s="273"/>
      <c r="P264" s="273"/>
      <c r="Q264" s="273"/>
      <c r="R264" s="273"/>
      <c r="S264" s="273"/>
      <c r="T264" s="274"/>
      <c r="U264" s="16"/>
      <c r="V264" s="16"/>
      <c r="W264" s="16"/>
      <c r="X264" s="16"/>
      <c r="Y264" s="16"/>
      <c r="Z264" s="16"/>
      <c r="AA264" s="16"/>
      <c r="AB264" s="16"/>
      <c r="AC264" s="16"/>
      <c r="AD264" s="16"/>
      <c r="AE264" s="16"/>
      <c r="AT264" s="275" t="s">
        <v>166</v>
      </c>
      <c r="AU264" s="275" t="s">
        <v>83</v>
      </c>
      <c r="AV264" s="16" t="s">
        <v>157</v>
      </c>
      <c r="AW264" s="16" t="s">
        <v>30</v>
      </c>
      <c r="AX264" s="16" t="s">
        <v>81</v>
      </c>
      <c r="AY264" s="275" t="s">
        <v>150</v>
      </c>
    </row>
    <row r="265" s="12" customFormat="1" ht="25.92" customHeight="1">
      <c r="A265" s="12"/>
      <c r="B265" s="203"/>
      <c r="C265" s="204"/>
      <c r="D265" s="205" t="s">
        <v>72</v>
      </c>
      <c r="E265" s="206" t="s">
        <v>304</v>
      </c>
      <c r="F265" s="206" t="s">
        <v>386</v>
      </c>
      <c r="G265" s="204"/>
      <c r="H265" s="204"/>
      <c r="I265" s="207"/>
      <c r="J265" s="208">
        <f>BK265</f>
        <v>0</v>
      </c>
      <c r="K265" s="204"/>
      <c r="L265" s="209"/>
      <c r="M265" s="210"/>
      <c r="N265" s="211"/>
      <c r="O265" s="211"/>
      <c r="P265" s="212">
        <f>P266</f>
        <v>0</v>
      </c>
      <c r="Q265" s="211"/>
      <c r="R265" s="212">
        <f>R266</f>
        <v>0</v>
      </c>
      <c r="S265" s="211"/>
      <c r="T265" s="213">
        <f>T266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14" t="s">
        <v>172</v>
      </c>
      <c r="AT265" s="215" t="s">
        <v>72</v>
      </c>
      <c r="AU265" s="215" t="s">
        <v>73</v>
      </c>
      <c r="AY265" s="214" t="s">
        <v>150</v>
      </c>
      <c r="BK265" s="216">
        <f>BK266</f>
        <v>0</v>
      </c>
    </row>
    <row r="266" s="12" customFormat="1" ht="22.8" customHeight="1">
      <c r="A266" s="12"/>
      <c r="B266" s="203"/>
      <c r="C266" s="204"/>
      <c r="D266" s="205" t="s">
        <v>72</v>
      </c>
      <c r="E266" s="217" t="s">
        <v>387</v>
      </c>
      <c r="F266" s="217" t="s">
        <v>388</v>
      </c>
      <c r="G266" s="204"/>
      <c r="H266" s="204"/>
      <c r="I266" s="207"/>
      <c r="J266" s="218">
        <f>BK266</f>
        <v>0</v>
      </c>
      <c r="K266" s="204"/>
      <c r="L266" s="209"/>
      <c r="M266" s="210"/>
      <c r="N266" s="211"/>
      <c r="O266" s="211"/>
      <c r="P266" s="212">
        <f>SUM(P267:P268)</f>
        <v>0</v>
      </c>
      <c r="Q266" s="211"/>
      <c r="R266" s="212">
        <f>SUM(R267:R268)</f>
        <v>0</v>
      </c>
      <c r="S266" s="211"/>
      <c r="T266" s="213">
        <f>SUM(T267:T268)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14" t="s">
        <v>172</v>
      </c>
      <c r="AT266" s="215" t="s">
        <v>72</v>
      </c>
      <c r="AU266" s="215" t="s">
        <v>81</v>
      </c>
      <c r="AY266" s="214" t="s">
        <v>150</v>
      </c>
      <c r="BK266" s="216">
        <f>SUM(BK267:BK268)</f>
        <v>0</v>
      </c>
    </row>
    <row r="267" s="2" customFormat="1" ht="21.75" customHeight="1">
      <c r="A267" s="39"/>
      <c r="B267" s="40"/>
      <c r="C267" s="219" t="s">
        <v>381</v>
      </c>
      <c r="D267" s="219" t="s">
        <v>153</v>
      </c>
      <c r="E267" s="220" t="s">
        <v>390</v>
      </c>
      <c r="F267" s="221" t="s">
        <v>391</v>
      </c>
      <c r="G267" s="222" t="s">
        <v>200</v>
      </c>
      <c r="H267" s="223">
        <v>11</v>
      </c>
      <c r="I267" s="224"/>
      <c r="J267" s="225">
        <f>ROUND(I267*H267,2)</f>
        <v>0</v>
      </c>
      <c r="K267" s="221" t="s">
        <v>1</v>
      </c>
      <c r="L267" s="45"/>
      <c r="M267" s="226" t="s">
        <v>1</v>
      </c>
      <c r="N267" s="227" t="s">
        <v>38</v>
      </c>
      <c r="O267" s="92"/>
      <c r="P267" s="228">
        <f>O267*H267</f>
        <v>0</v>
      </c>
      <c r="Q267" s="228">
        <v>0</v>
      </c>
      <c r="R267" s="228">
        <f>Q267*H267</f>
        <v>0</v>
      </c>
      <c r="S267" s="228">
        <v>0</v>
      </c>
      <c r="T267" s="229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0" t="s">
        <v>392</v>
      </c>
      <c r="AT267" s="230" t="s">
        <v>153</v>
      </c>
      <c r="AU267" s="230" t="s">
        <v>83</v>
      </c>
      <c r="AY267" s="18" t="s">
        <v>150</v>
      </c>
      <c r="BE267" s="231">
        <f>IF(N267="základní",J267,0)</f>
        <v>0</v>
      </c>
      <c r="BF267" s="231">
        <f>IF(N267="snížená",J267,0)</f>
        <v>0</v>
      </c>
      <c r="BG267" s="231">
        <f>IF(N267="zákl. přenesená",J267,0)</f>
        <v>0</v>
      </c>
      <c r="BH267" s="231">
        <f>IF(N267="sníž. přenesená",J267,0)</f>
        <v>0</v>
      </c>
      <c r="BI267" s="231">
        <f>IF(N267="nulová",J267,0)</f>
        <v>0</v>
      </c>
      <c r="BJ267" s="18" t="s">
        <v>81</v>
      </c>
      <c r="BK267" s="231">
        <f>ROUND(I267*H267,2)</f>
        <v>0</v>
      </c>
      <c r="BL267" s="18" t="s">
        <v>392</v>
      </c>
      <c r="BM267" s="230" t="s">
        <v>393</v>
      </c>
    </row>
    <row r="268" s="14" customFormat="1">
      <c r="A268" s="14"/>
      <c r="B268" s="243"/>
      <c r="C268" s="244"/>
      <c r="D268" s="234" t="s">
        <v>166</v>
      </c>
      <c r="E268" s="245" t="s">
        <v>1</v>
      </c>
      <c r="F268" s="246" t="s">
        <v>394</v>
      </c>
      <c r="G268" s="244"/>
      <c r="H268" s="247">
        <v>11</v>
      </c>
      <c r="I268" s="248"/>
      <c r="J268" s="244"/>
      <c r="K268" s="244"/>
      <c r="L268" s="249"/>
      <c r="M268" s="291"/>
      <c r="N268" s="292"/>
      <c r="O268" s="292"/>
      <c r="P268" s="292"/>
      <c r="Q268" s="292"/>
      <c r="R268" s="292"/>
      <c r="S268" s="292"/>
      <c r="T268" s="293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3" t="s">
        <v>166</v>
      </c>
      <c r="AU268" s="253" t="s">
        <v>83</v>
      </c>
      <c r="AV268" s="14" t="s">
        <v>83</v>
      </c>
      <c r="AW268" s="14" t="s">
        <v>30</v>
      </c>
      <c r="AX268" s="14" t="s">
        <v>81</v>
      </c>
      <c r="AY268" s="253" t="s">
        <v>150</v>
      </c>
    </row>
    <row r="269" s="2" customFormat="1" ht="6.96" customHeight="1">
      <c r="A269" s="39"/>
      <c r="B269" s="67"/>
      <c r="C269" s="68"/>
      <c r="D269" s="68"/>
      <c r="E269" s="68"/>
      <c r="F269" s="68"/>
      <c r="G269" s="68"/>
      <c r="H269" s="68"/>
      <c r="I269" s="68"/>
      <c r="J269" s="68"/>
      <c r="K269" s="68"/>
      <c r="L269" s="45"/>
      <c r="M269" s="39"/>
      <c r="O269" s="39"/>
      <c r="P269" s="39"/>
      <c r="Q269" s="39"/>
      <c r="R269" s="39"/>
      <c r="S269" s="39"/>
      <c r="T269" s="39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</row>
  </sheetData>
  <sheetProtection sheet="1" autoFilter="0" formatColumns="0" formatRows="0" objects="1" scenarios="1" spinCount="100000" saltValue="ShSxk7fIHpFhr6ZhJ9a4J6oesAQKrk6RMi+B4ueifGCLciFOHWTiqjcdnNk5Lg+/9Kr+MnEXir6wpl1wW/doOQ==" hashValue="VoPqJzo5cQ5KHPbEiRkUEEsm4KTwtZeixmoMgS06zpI2zNZYDfYb9KBaAxHnMUeayrQvIBuZ4RtCxKe2igYPpw==" algorithmName="SHA-512" password="CC35"/>
  <autoFilter ref="C130:K268"/>
  <mergeCells count="9">
    <mergeCell ref="E7:H7"/>
    <mergeCell ref="E9:H9"/>
    <mergeCell ref="E18:H18"/>
    <mergeCell ref="E27:H27"/>
    <mergeCell ref="E85:H85"/>
    <mergeCell ref="E87:H87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83</v>
      </c>
    </row>
    <row r="4" s="1" customFormat="1" ht="24.96" customHeight="1">
      <c r="B4" s="21"/>
      <c r="D4" s="139" t="s">
        <v>108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Oprava bytů po povodni, Červená kolonie Bohumín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109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398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111</v>
      </c>
      <c r="G12" s="39"/>
      <c r="H12" s="39"/>
      <c r="I12" s="141" t="s">
        <v>22</v>
      </c>
      <c r="J12" s="145" t="str">
        <f>'Rekapitulace stavby'!AN8</f>
        <v>25. 11. 2024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112</v>
      </c>
      <c r="F15" s="39"/>
      <c r="G15" s="39"/>
      <c r="H15" s="39"/>
      <c r="I15" s="141" t="s">
        <v>26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27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29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113</v>
      </c>
      <c r="F21" s="39"/>
      <c r="G21" s="39"/>
      <c r="H21" s="39"/>
      <c r="I21" s="141" t="s">
        <v>26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31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114</v>
      </c>
      <c r="F24" s="39"/>
      <c r="G24" s="39"/>
      <c r="H24" s="39"/>
      <c r="I24" s="141" t="s">
        <v>26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33</v>
      </c>
      <c r="E30" s="39"/>
      <c r="F30" s="39"/>
      <c r="G30" s="39"/>
      <c r="H30" s="39"/>
      <c r="I30" s="39"/>
      <c r="J30" s="152">
        <f>ROUND(J138,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35</v>
      </c>
      <c r="G32" s="39"/>
      <c r="H32" s="39"/>
      <c r="I32" s="153" t="s">
        <v>34</v>
      </c>
      <c r="J32" s="153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37</v>
      </c>
      <c r="E33" s="141" t="s">
        <v>38</v>
      </c>
      <c r="F33" s="155">
        <f>ROUND((SUM(BE138:BE318)),  2)</f>
        <v>0</v>
      </c>
      <c r="G33" s="39"/>
      <c r="H33" s="39"/>
      <c r="I33" s="156">
        <v>0.21</v>
      </c>
      <c r="J33" s="155">
        <f>ROUND(((SUM(BE138:BE318))*I33),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39</v>
      </c>
      <c r="F34" s="155">
        <f>ROUND((SUM(BF138:BF318)),  2)</f>
        <v>0</v>
      </c>
      <c r="G34" s="39"/>
      <c r="H34" s="39"/>
      <c r="I34" s="156">
        <v>0.12</v>
      </c>
      <c r="J34" s="155">
        <f>ROUND(((SUM(BF138:BF318))*I34),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40</v>
      </c>
      <c r="F35" s="155">
        <f>ROUND((SUM(BG138:BG318)),  2)</f>
        <v>0</v>
      </c>
      <c r="G35" s="39"/>
      <c r="H35" s="39"/>
      <c r="I35" s="156">
        <v>0.21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41</v>
      </c>
      <c r="F36" s="155">
        <f>ROUND((SUM(BH138:BH318)),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42</v>
      </c>
      <c r="F37" s="155">
        <f>ROUND((SUM(BI138:BI318)),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Oprava bytů po povodni, Červená kolonie Bohumín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109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005.1 - Čp 378, byt č. 1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Bohumín</v>
      </c>
      <c r="G89" s="41"/>
      <c r="H89" s="41"/>
      <c r="I89" s="33" t="s">
        <v>22</v>
      </c>
      <c r="J89" s="80" t="str">
        <f>IF(J12="","",J12)</f>
        <v>25. 11. 2024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Bohumín</v>
      </c>
      <c r="G91" s="41"/>
      <c r="H91" s="41"/>
      <c r="I91" s="33" t="s">
        <v>29</v>
      </c>
      <c r="J91" s="37" t="str">
        <f>E21</f>
        <v>ATRIS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>Barbora Kyšková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116</v>
      </c>
      <c r="D94" s="177"/>
      <c r="E94" s="177"/>
      <c r="F94" s="177"/>
      <c r="G94" s="177"/>
      <c r="H94" s="177"/>
      <c r="I94" s="177"/>
      <c r="J94" s="178" t="s">
        <v>117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118</v>
      </c>
      <c r="D96" s="41"/>
      <c r="E96" s="41"/>
      <c r="F96" s="41"/>
      <c r="G96" s="41"/>
      <c r="H96" s="41"/>
      <c r="I96" s="41"/>
      <c r="J96" s="111">
        <f>J138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119</v>
      </c>
    </row>
    <row r="97" s="9" customFormat="1" ht="24.96" customHeight="1">
      <c r="A97" s="9"/>
      <c r="B97" s="180"/>
      <c r="C97" s="181"/>
      <c r="D97" s="182" t="s">
        <v>120</v>
      </c>
      <c r="E97" s="183"/>
      <c r="F97" s="183"/>
      <c r="G97" s="183"/>
      <c r="H97" s="183"/>
      <c r="I97" s="183"/>
      <c r="J97" s="184">
        <f>J139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121</v>
      </c>
      <c r="E98" s="189"/>
      <c r="F98" s="189"/>
      <c r="G98" s="189"/>
      <c r="H98" s="189"/>
      <c r="I98" s="189"/>
      <c r="J98" s="190">
        <f>J140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122</v>
      </c>
      <c r="E99" s="189"/>
      <c r="F99" s="189"/>
      <c r="G99" s="189"/>
      <c r="H99" s="189"/>
      <c r="I99" s="189"/>
      <c r="J99" s="190">
        <f>J142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123</v>
      </c>
      <c r="E100" s="189"/>
      <c r="F100" s="189"/>
      <c r="G100" s="189"/>
      <c r="H100" s="189"/>
      <c r="I100" s="189"/>
      <c r="J100" s="190">
        <f>J167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124</v>
      </c>
      <c r="E101" s="189"/>
      <c r="F101" s="189"/>
      <c r="G101" s="189"/>
      <c r="H101" s="189"/>
      <c r="I101" s="189"/>
      <c r="J101" s="190">
        <f>J180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125</v>
      </c>
      <c r="E102" s="189"/>
      <c r="F102" s="189"/>
      <c r="G102" s="189"/>
      <c r="H102" s="189"/>
      <c r="I102" s="189"/>
      <c r="J102" s="190">
        <f>J186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0"/>
      <c r="C103" s="181"/>
      <c r="D103" s="182" t="s">
        <v>126</v>
      </c>
      <c r="E103" s="183"/>
      <c r="F103" s="183"/>
      <c r="G103" s="183"/>
      <c r="H103" s="183"/>
      <c r="I103" s="183"/>
      <c r="J103" s="184">
        <f>J188</f>
        <v>0</v>
      </c>
      <c r="K103" s="181"/>
      <c r="L103" s="18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6"/>
      <c r="C104" s="187"/>
      <c r="D104" s="188" t="s">
        <v>399</v>
      </c>
      <c r="E104" s="189"/>
      <c r="F104" s="189"/>
      <c r="G104" s="189"/>
      <c r="H104" s="189"/>
      <c r="I104" s="189"/>
      <c r="J104" s="190">
        <f>J189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400</v>
      </c>
      <c r="E105" s="189"/>
      <c r="F105" s="189"/>
      <c r="G105" s="189"/>
      <c r="H105" s="189"/>
      <c r="I105" s="189"/>
      <c r="J105" s="190">
        <f>J196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401</v>
      </c>
      <c r="E106" s="189"/>
      <c r="F106" s="189"/>
      <c r="G106" s="189"/>
      <c r="H106" s="189"/>
      <c r="I106" s="189"/>
      <c r="J106" s="190">
        <f>J198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402</v>
      </c>
      <c r="E107" s="189"/>
      <c r="F107" s="189"/>
      <c r="G107" s="189"/>
      <c r="H107" s="189"/>
      <c r="I107" s="189"/>
      <c r="J107" s="190">
        <f>J203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6"/>
      <c r="C108" s="187"/>
      <c r="D108" s="188" t="s">
        <v>127</v>
      </c>
      <c r="E108" s="189"/>
      <c r="F108" s="189"/>
      <c r="G108" s="189"/>
      <c r="H108" s="189"/>
      <c r="I108" s="189"/>
      <c r="J108" s="190">
        <f>J214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6"/>
      <c r="C109" s="187"/>
      <c r="D109" s="188" t="s">
        <v>128</v>
      </c>
      <c r="E109" s="189"/>
      <c r="F109" s="189"/>
      <c r="G109" s="189"/>
      <c r="H109" s="189"/>
      <c r="I109" s="189"/>
      <c r="J109" s="190">
        <f>J218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6"/>
      <c r="C110" s="187"/>
      <c r="D110" s="188" t="s">
        <v>129</v>
      </c>
      <c r="E110" s="189"/>
      <c r="F110" s="189"/>
      <c r="G110" s="189"/>
      <c r="H110" s="189"/>
      <c r="I110" s="189"/>
      <c r="J110" s="190">
        <f>J244</f>
        <v>0</v>
      </c>
      <c r="K110" s="187"/>
      <c r="L110" s="19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6"/>
      <c r="C111" s="187"/>
      <c r="D111" s="188" t="s">
        <v>130</v>
      </c>
      <c r="E111" s="189"/>
      <c r="F111" s="189"/>
      <c r="G111" s="189"/>
      <c r="H111" s="189"/>
      <c r="I111" s="189"/>
      <c r="J111" s="190">
        <f>J261</f>
        <v>0</v>
      </c>
      <c r="K111" s="187"/>
      <c r="L111" s="19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6"/>
      <c r="C112" s="187"/>
      <c r="D112" s="188" t="s">
        <v>131</v>
      </c>
      <c r="E112" s="189"/>
      <c r="F112" s="189"/>
      <c r="G112" s="189"/>
      <c r="H112" s="189"/>
      <c r="I112" s="189"/>
      <c r="J112" s="190">
        <f>J278</f>
        <v>0</v>
      </c>
      <c r="K112" s="187"/>
      <c r="L112" s="19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6"/>
      <c r="C113" s="187"/>
      <c r="D113" s="188" t="s">
        <v>132</v>
      </c>
      <c r="E113" s="189"/>
      <c r="F113" s="189"/>
      <c r="G113" s="189"/>
      <c r="H113" s="189"/>
      <c r="I113" s="189"/>
      <c r="J113" s="190">
        <f>J280</f>
        <v>0</v>
      </c>
      <c r="K113" s="187"/>
      <c r="L113" s="191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9" customFormat="1" ht="24.96" customHeight="1">
      <c r="A114" s="9"/>
      <c r="B114" s="180"/>
      <c r="C114" s="181"/>
      <c r="D114" s="182" t="s">
        <v>133</v>
      </c>
      <c r="E114" s="183"/>
      <c r="F114" s="183"/>
      <c r="G114" s="183"/>
      <c r="H114" s="183"/>
      <c r="I114" s="183"/>
      <c r="J114" s="184">
        <f>J306</f>
        <v>0</v>
      </c>
      <c r="K114" s="181"/>
      <c r="L114" s="185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</row>
    <row r="115" s="10" customFormat="1" ht="19.92" customHeight="1">
      <c r="A115" s="10"/>
      <c r="B115" s="186"/>
      <c r="C115" s="187"/>
      <c r="D115" s="188" t="s">
        <v>134</v>
      </c>
      <c r="E115" s="189"/>
      <c r="F115" s="189"/>
      <c r="G115" s="189"/>
      <c r="H115" s="189"/>
      <c r="I115" s="189"/>
      <c r="J115" s="190">
        <f>J307</f>
        <v>0</v>
      </c>
      <c r="K115" s="187"/>
      <c r="L115" s="191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9" customFormat="1" ht="24.96" customHeight="1">
      <c r="A116" s="9"/>
      <c r="B116" s="180"/>
      <c r="C116" s="181"/>
      <c r="D116" s="182" t="s">
        <v>403</v>
      </c>
      <c r="E116" s="183"/>
      <c r="F116" s="183"/>
      <c r="G116" s="183"/>
      <c r="H116" s="183"/>
      <c r="I116" s="183"/>
      <c r="J116" s="184">
        <f>J310</f>
        <v>0</v>
      </c>
      <c r="K116" s="181"/>
      <c r="L116" s="185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</row>
    <row r="117" s="9" customFormat="1" ht="24.96" customHeight="1">
      <c r="A117" s="9"/>
      <c r="B117" s="180"/>
      <c r="C117" s="181"/>
      <c r="D117" s="182" t="s">
        <v>404</v>
      </c>
      <c r="E117" s="183"/>
      <c r="F117" s="183"/>
      <c r="G117" s="183"/>
      <c r="H117" s="183"/>
      <c r="I117" s="183"/>
      <c r="J117" s="184">
        <f>J316</f>
        <v>0</v>
      </c>
      <c r="K117" s="181"/>
      <c r="L117" s="185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</row>
    <row r="118" s="10" customFormat="1" ht="19.92" customHeight="1">
      <c r="A118" s="10"/>
      <c r="B118" s="186"/>
      <c r="C118" s="187"/>
      <c r="D118" s="188" t="s">
        <v>405</v>
      </c>
      <c r="E118" s="189"/>
      <c r="F118" s="189"/>
      <c r="G118" s="189"/>
      <c r="H118" s="189"/>
      <c r="I118" s="189"/>
      <c r="J118" s="190">
        <f>J317</f>
        <v>0</v>
      </c>
      <c r="K118" s="187"/>
      <c r="L118" s="191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2" customFormat="1" ht="21.84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67"/>
      <c r="C120" s="68"/>
      <c r="D120" s="68"/>
      <c r="E120" s="68"/>
      <c r="F120" s="68"/>
      <c r="G120" s="68"/>
      <c r="H120" s="68"/>
      <c r="I120" s="68"/>
      <c r="J120" s="68"/>
      <c r="K120" s="68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4" s="2" customFormat="1" ht="6.96" customHeight="1">
      <c r="A124" s="39"/>
      <c r="B124" s="69"/>
      <c r="C124" s="70"/>
      <c r="D124" s="70"/>
      <c r="E124" s="70"/>
      <c r="F124" s="70"/>
      <c r="G124" s="70"/>
      <c r="H124" s="70"/>
      <c r="I124" s="70"/>
      <c r="J124" s="70"/>
      <c r="K124" s="70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24.96" customHeight="1">
      <c r="A125" s="39"/>
      <c r="B125" s="40"/>
      <c r="C125" s="24" t="s">
        <v>135</v>
      </c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2" customHeight="1">
      <c r="A127" s="39"/>
      <c r="B127" s="40"/>
      <c r="C127" s="33" t="s">
        <v>16</v>
      </c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6.5" customHeight="1">
      <c r="A128" s="39"/>
      <c r="B128" s="40"/>
      <c r="C128" s="41"/>
      <c r="D128" s="41"/>
      <c r="E128" s="175" t="str">
        <f>E7</f>
        <v>Oprava bytů po povodni, Červená kolonie Bohumín</v>
      </c>
      <c r="F128" s="33"/>
      <c r="G128" s="33"/>
      <c r="H128" s="33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2" customHeight="1">
      <c r="A129" s="39"/>
      <c r="B129" s="40"/>
      <c r="C129" s="33" t="s">
        <v>109</v>
      </c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6.5" customHeight="1">
      <c r="A130" s="39"/>
      <c r="B130" s="40"/>
      <c r="C130" s="41"/>
      <c r="D130" s="41"/>
      <c r="E130" s="77" t="str">
        <f>E9</f>
        <v>005.1 - Čp 378, byt č. 1</v>
      </c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6.96" customHeight="1">
      <c r="A131" s="39"/>
      <c r="B131" s="40"/>
      <c r="C131" s="41"/>
      <c r="D131" s="41"/>
      <c r="E131" s="41"/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2" customHeight="1">
      <c r="A132" s="39"/>
      <c r="B132" s="40"/>
      <c r="C132" s="33" t="s">
        <v>20</v>
      </c>
      <c r="D132" s="41"/>
      <c r="E132" s="41"/>
      <c r="F132" s="28" t="str">
        <f>F12</f>
        <v>Bohumín</v>
      </c>
      <c r="G132" s="41"/>
      <c r="H132" s="41"/>
      <c r="I132" s="33" t="s">
        <v>22</v>
      </c>
      <c r="J132" s="80" t="str">
        <f>IF(J12="","",J12)</f>
        <v>25. 11. 2024</v>
      </c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6.96" customHeight="1">
      <c r="A133" s="39"/>
      <c r="B133" s="40"/>
      <c r="C133" s="41"/>
      <c r="D133" s="41"/>
      <c r="E133" s="41"/>
      <c r="F133" s="41"/>
      <c r="G133" s="41"/>
      <c r="H133" s="41"/>
      <c r="I133" s="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5.15" customHeight="1">
      <c r="A134" s="39"/>
      <c r="B134" s="40"/>
      <c r="C134" s="33" t="s">
        <v>24</v>
      </c>
      <c r="D134" s="41"/>
      <c r="E134" s="41"/>
      <c r="F134" s="28" t="str">
        <f>E15</f>
        <v>Město Bohumín</v>
      </c>
      <c r="G134" s="41"/>
      <c r="H134" s="41"/>
      <c r="I134" s="33" t="s">
        <v>29</v>
      </c>
      <c r="J134" s="37" t="str">
        <f>E21</f>
        <v>ATRIS s.r.o.</v>
      </c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5.15" customHeight="1">
      <c r="A135" s="39"/>
      <c r="B135" s="40"/>
      <c r="C135" s="33" t="s">
        <v>27</v>
      </c>
      <c r="D135" s="41"/>
      <c r="E135" s="41"/>
      <c r="F135" s="28" t="str">
        <f>IF(E18="","",E18)</f>
        <v>Vyplň údaj</v>
      </c>
      <c r="G135" s="41"/>
      <c r="H135" s="41"/>
      <c r="I135" s="33" t="s">
        <v>31</v>
      </c>
      <c r="J135" s="37" t="str">
        <f>E24</f>
        <v>Barbora Kyšková</v>
      </c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10.32" customHeight="1">
      <c r="A136" s="39"/>
      <c r="B136" s="40"/>
      <c r="C136" s="41"/>
      <c r="D136" s="41"/>
      <c r="E136" s="41"/>
      <c r="F136" s="41"/>
      <c r="G136" s="41"/>
      <c r="H136" s="41"/>
      <c r="I136" s="41"/>
      <c r="J136" s="41"/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11" customFormat="1" ht="29.28" customHeight="1">
      <c r="A137" s="192"/>
      <c r="B137" s="193"/>
      <c r="C137" s="194" t="s">
        <v>136</v>
      </c>
      <c r="D137" s="195" t="s">
        <v>58</v>
      </c>
      <c r="E137" s="195" t="s">
        <v>54</v>
      </c>
      <c r="F137" s="195" t="s">
        <v>55</v>
      </c>
      <c r="G137" s="195" t="s">
        <v>137</v>
      </c>
      <c r="H137" s="195" t="s">
        <v>138</v>
      </c>
      <c r="I137" s="195" t="s">
        <v>139</v>
      </c>
      <c r="J137" s="195" t="s">
        <v>117</v>
      </c>
      <c r="K137" s="196" t="s">
        <v>140</v>
      </c>
      <c r="L137" s="197"/>
      <c r="M137" s="101" t="s">
        <v>1</v>
      </c>
      <c r="N137" s="102" t="s">
        <v>37</v>
      </c>
      <c r="O137" s="102" t="s">
        <v>141</v>
      </c>
      <c r="P137" s="102" t="s">
        <v>142</v>
      </c>
      <c r="Q137" s="102" t="s">
        <v>143</v>
      </c>
      <c r="R137" s="102" t="s">
        <v>144</v>
      </c>
      <c r="S137" s="102" t="s">
        <v>145</v>
      </c>
      <c r="T137" s="103" t="s">
        <v>146</v>
      </c>
      <c r="U137" s="192"/>
      <c r="V137" s="192"/>
      <c r="W137" s="192"/>
      <c r="X137" s="192"/>
      <c r="Y137" s="192"/>
      <c r="Z137" s="192"/>
      <c r="AA137" s="192"/>
      <c r="AB137" s="192"/>
      <c r="AC137" s="192"/>
      <c r="AD137" s="192"/>
      <c r="AE137" s="192"/>
    </row>
    <row r="138" s="2" customFormat="1" ht="22.8" customHeight="1">
      <c r="A138" s="39"/>
      <c r="B138" s="40"/>
      <c r="C138" s="108" t="s">
        <v>147</v>
      </c>
      <c r="D138" s="41"/>
      <c r="E138" s="41"/>
      <c r="F138" s="41"/>
      <c r="G138" s="41"/>
      <c r="H138" s="41"/>
      <c r="I138" s="41"/>
      <c r="J138" s="198">
        <f>BK138</f>
        <v>0</v>
      </c>
      <c r="K138" s="41"/>
      <c r="L138" s="45"/>
      <c r="M138" s="104"/>
      <c r="N138" s="199"/>
      <c r="O138" s="105"/>
      <c r="P138" s="200">
        <f>P139+P188+P306+P310+P316</f>
        <v>0</v>
      </c>
      <c r="Q138" s="105"/>
      <c r="R138" s="200">
        <f>R139+R188+R306+R310+R316</f>
        <v>9.6195168000000016</v>
      </c>
      <c r="S138" s="105"/>
      <c r="T138" s="201">
        <f>T139+T188+T306+T310+T316</f>
        <v>0.84243700000000016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72</v>
      </c>
      <c r="AU138" s="18" t="s">
        <v>119</v>
      </c>
      <c r="BK138" s="202">
        <f>BK139+BK188+BK306+BK310+BK316</f>
        <v>0</v>
      </c>
    </row>
    <row r="139" s="12" customFormat="1" ht="25.92" customHeight="1">
      <c r="A139" s="12"/>
      <c r="B139" s="203"/>
      <c r="C139" s="204"/>
      <c r="D139" s="205" t="s">
        <v>72</v>
      </c>
      <c r="E139" s="206" t="s">
        <v>148</v>
      </c>
      <c r="F139" s="206" t="s">
        <v>149</v>
      </c>
      <c r="G139" s="204"/>
      <c r="H139" s="204"/>
      <c r="I139" s="207"/>
      <c r="J139" s="208">
        <f>BK139</f>
        <v>0</v>
      </c>
      <c r="K139" s="204"/>
      <c r="L139" s="209"/>
      <c r="M139" s="210"/>
      <c r="N139" s="211"/>
      <c r="O139" s="211"/>
      <c r="P139" s="212">
        <f>P140+P142+P167+P180+P186</f>
        <v>0</v>
      </c>
      <c r="Q139" s="211"/>
      <c r="R139" s="212">
        <f>R140+R142+R167+R180+R186</f>
        <v>8.7418810000000016</v>
      </c>
      <c r="S139" s="211"/>
      <c r="T139" s="213">
        <f>T140+T142+T167+T180+T186</f>
        <v>0.77043700000000016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4" t="s">
        <v>81</v>
      </c>
      <c r="AT139" s="215" t="s">
        <v>72</v>
      </c>
      <c r="AU139" s="215" t="s">
        <v>73</v>
      </c>
      <c r="AY139" s="214" t="s">
        <v>150</v>
      </c>
      <c r="BK139" s="216">
        <f>BK140+BK142+BK167+BK180+BK186</f>
        <v>0</v>
      </c>
    </row>
    <row r="140" s="12" customFormat="1" ht="22.8" customHeight="1">
      <c r="A140" s="12"/>
      <c r="B140" s="203"/>
      <c r="C140" s="204"/>
      <c r="D140" s="205" t="s">
        <v>72</v>
      </c>
      <c r="E140" s="217" t="s">
        <v>151</v>
      </c>
      <c r="F140" s="217" t="s">
        <v>152</v>
      </c>
      <c r="G140" s="204"/>
      <c r="H140" s="204"/>
      <c r="I140" s="207"/>
      <c r="J140" s="218">
        <f>BK140</f>
        <v>0</v>
      </c>
      <c r="K140" s="204"/>
      <c r="L140" s="209"/>
      <c r="M140" s="210"/>
      <c r="N140" s="211"/>
      <c r="O140" s="211"/>
      <c r="P140" s="212">
        <f>P141</f>
        <v>0</v>
      </c>
      <c r="Q140" s="211"/>
      <c r="R140" s="212">
        <f>R141</f>
        <v>0</v>
      </c>
      <c r="S140" s="211"/>
      <c r="T140" s="213">
        <f>T141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4" t="s">
        <v>81</v>
      </c>
      <c r="AT140" s="215" t="s">
        <v>72</v>
      </c>
      <c r="AU140" s="215" t="s">
        <v>81</v>
      </c>
      <c r="AY140" s="214" t="s">
        <v>150</v>
      </c>
      <c r="BK140" s="216">
        <f>BK141</f>
        <v>0</v>
      </c>
    </row>
    <row r="141" s="2" customFormat="1" ht="16.5" customHeight="1">
      <c r="A141" s="39"/>
      <c r="B141" s="40"/>
      <c r="C141" s="219" t="s">
        <v>81</v>
      </c>
      <c r="D141" s="219" t="s">
        <v>153</v>
      </c>
      <c r="E141" s="220" t="s">
        <v>154</v>
      </c>
      <c r="F141" s="221" t="s">
        <v>155</v>
      </c>
      <c r="G141" s="222" t="s">
        <v>156</v>
      </c>
      <c r="H141" s="223">
        <v>10</v>
      </c>
      <c r="I141" s="224"/>
      <c r="J141" s="225">
        <f>ROUND(I141*H141,2)</f>
        <v>0</v>
      </c>
      <c r="K141" s="221" t="s">
        <v>1</v>
      </c>
      <c r="L141" s="45"/>
      <c r="M141" s="226" t="s">
        <v>1</v>
      </c>
      <c r="N141" s="227" t="s">
        <v>38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157</v>
      </c>
      <c r="AT141" s="230" t="s">
        <v>153</v>
      </c>
      <c r="AU141" s="230" t="s">
        <v>83</v>
      </c>
      <c r="AY141" s="18" t="s">
        <v>150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81</v>
      </c>
      <c r="BK141" s="231">
        <f>ROUND(I141*H141,2)</f>
        <v>0</v>
      </c>
      <c r="BL141" s="18" t="s">
        <v>157</v>
      </c>
      <c r="BM141" s="230" t="s">
        <v>158</v>
      </c>
    </row>
    <row r="142" s="12" customFormat="1" ht="22.8" customHeight="1">
      <c r="A142" s="12"/>
      <c r="B142" s="203"/>
      <c r="C142" s="204"/>
      <c r="D142" s="205" t="s">
        <v>72</v>
      </c>
      <c r="E142" s="217" t="s">
        <v>159</v>
      </c>
      <c r="F142" s="217" t="s">
        <v>160</v>
      </c>
      <c r="G142" s="204"/>
      <c r="H142" s="204"/>
      <c r="I142" s="207"/>
      <c r="J142" s="218">
        <f>BK142</f>
        <v>0</v>
      </c>
      <c r="K142" s="204"/>
      <c r="L142" s="209"/>
      <c r="M142" s="210"/>
      <c r="N142" s="211"/>
      <c r="O142" s="211"/>
      <c r="P142" s="212">
        <f>SUM(P143:P166)</f>
        <v>0</v>
      </c>
      <c r="Q142" s="211"/>
      <c r="R142" s="212">
        <f>SUM(R143:R166)</f>
        <v>8.7366810000000016</v>
      </c>
      <c r="S142" s="211"/>
      <c r="T142" s="213">
        <f>SUM(T143:T166)</f>
        <v>0.001437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4" t="s">
        <v>81</v>
      </c>
      <c r="AT142" s="215" t="s">
        <v>72</v>
      </c>
      <c r="AU142" s="215" t="s">
        <v>81</v>
      </c>
      <c r="AY142" s="214" t="s">
        <v>150</v>
      </c>
      <c r="BK142" s="216">
        <f>SUM(BK143:BK166)</f>
        <v>0</v>
      </c>
    </row>
    <row r="143" s="2" customFormat="1" ht="24.15" customHeight="1">
      <c r="A143" s="39"/>
      <c r="B143" s="40"/>
      <c r="C143" s="219" t="s">
        <v>83</v>
      </c>
      <c r="D143" s="219" t="s">
        <v>153</v>
      </c>
      <c r="E143" s="220" t="s">
        <v>161</v>
      </c>
      <c r="F143" s="221" t="s">
        <v>162</v>
      </c>
      <c r="G143" s="222" t="s">
        <v>163</v>
      </c>
      <c r="H143" s="223">
        <v>76.9</v>
      </c>
      <c r="I143" s="224"/>
      <c r="J143" s="225">
        <f>ROUND(I143*H143,2)</f>
        <v>0</v>
      </c>
      <c r="K143" s="221" t="s">
        <v>164</v>
      </c>
      <c r="L143" s="45"/>
      <c r="M143" s="226" t="s">
        <v>1</v>
      </c>
      <c r="N143" s="227" t="s">
        <v>38</v>
      </c>
      <c r="O143" s="92"/>
      <c r="P143" s="228">
        <f>O143*H143</f>
        <v>0</v>
      </c>
      <c r="Q143" s="228">
        <v>0.017000000000000002</v>
      </c>
      <c r="R143" s="228">
        <f>Q143*H143</f>
        <v>1.3073</v>
      </c>
      <c r="S143" s="228">
        <v>0</v>
      </c>
      <c r="T143" s="22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157</v>
      </c>
      <c r="AT143" s="230" t="s">
        <v>153</v>
      </c>
      <c r="AU143" s="230" t="s">
        <v>83</v>
      </c>
      <c r="AY143" s="18" t="s">
        <v>150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81</v>
      </c>
      <c r="BK143" s="231">
        <f>ROUND(I143*H143,2)</f>
        <v>0</v>
      </c>
      <c r="BL143" s="18" t="s">
        <v>157</v>
      </c>
      <c r="BM143" s="230" t="s">
        <v>165</v>
      </c>
    </row>
    <row r="144" s="13" customFormat="1">
      <c r="A144" s="13"/>
      <c r="B144" s="232"/>
      <c r="C144" s="233"/>
      <c r="D144" s="234" t="s">
        <v>166</v>
      </c>
      <c r="E144" s="235" t="s">
        <v>1</v>
      </c>
      <c r="F144" s="236" t="s">
        <v>167</v>
      </c>
      <c r="G144" s="233"/>
      <c r="H144" s="235" t="s">
        <v>1</v>
      </c>
      <c r="I144" s="237"/>
      <c r="J144" s="233"/>
      <c r="K144" s="233"/>
      <c r="L144" s="238"/>
      <c r="M144" s="239"/>
      <c r="N144" s="240"/>
      <c r="O144" s="240"/>
      <c r="P144" s="240"/>
      <c r="Q144" s="240"/>
      <c r="R144" s="240"/>
      <c r="S144" s="240"/>
      <c r="T144" s="24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2" t="s">
        <v>166</v>
      </c>
      <c r="AU144" s="242" t="s">
        <v>83</v>
      </c>
      <c r="AV144" s="13" t="s">
        <v>81</v>
      </c>
      <c r="AW144" s="13" t="s">
        <v>30</v>
      </c>
      <c r="AX144" s="13" t="s">
        <v>73</v>
      </c>
      <c r="AY144" s="242" t="s">
        <v>150</v>
      </c>
    </row>
    <row r="145" s="14" customFormat="1">
      <c r="A145" s="14"/>
      <c r="B145" s="243"/>
      <c r="C145" s="244"/>
      <c r="D145" s="234" t="s">
        <v>166</v>
      </c>
      <c r="E145" s="245" t="s">
        <v>1</v>
      </c>
      <c r="F145" s="246" t="s">
        <v>168</v>
      </c>
      <c r="G145" s="244"/>
      <c r="H145" s="247">
        <v>9.6</v>
      </c>
      <c r="I145" s="248"/>
      <c r="J145" s="244"/>
      <c r="K145" s="244"/>
      <c r="L145" s="249"/>
      <c r="M145" s="250"/>
      <c r="N145" s="251"/>
      <c r="O145" s="251"/>
      <c r="P145" s="251"/>
      <c r="Q145" s="251"/>
      <c r="R145" s="251"/>
      <c r="S145" s="251"/>
      <c r="T145" s="252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3" t="s">
        <v>166</v>
      </c>
      <c r="AU145" s="253" t="s">
        <v>83</v>
      </c>
      <c r="AV145" s="14" t="s">
        <v>83</v>
      </c>
      <c r="AW145" s="14" t="s">
        <v>30</v>
      </c>
      <c r="AX145" s="14" t="s">
        <v>73</v>
      </c>
      <c r="AY145" s="253" t="s">
        <v>150</v>
      </c>
    </row>
    <row r="146" s="14" customFormat="1">
      <c r="A146" s="14"/>
      <c r="B146" s="243"/>
      <c r="C146" s="244"/>
      <c r="D146" s="234" t="s">
        <v>166</v>
      </c>
      <c r="E146" s="245" t="s">
        <v>1</v>
      </c>
      <c r="F146" s="246" t="s">
        <v>169</v>
      </c>
      <c r="G146" s="244"/>
      <c r="H146" s="247">
        <v>18.7</v>
      </c>
      <c r="I146" s="248"/>
      <c r="J146" s="244"/>
      <c r="K146" s="244"/>
      <c r="L146" s="249"/>
      <c r="M146" s="250"/>
      <c r="N146" s="251"/>
      <c r="O146" s="251"/>
      <c r="P146" s="251"/>
      <c r="Q146" s="251"/>
      <c r="R146" s="251"/>
      <c r="S146" s="251"/>
      <c r="T146" s="25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3" t="s">
        <v>166</v>
      </c>
      <c r="AU146" s="253" t="s">
        <v>83</v>
      </c>
      <c r="AV146" s="14" t="s">
        <v>83</v>
      </c>
      <c r="AW146" s="14" t="s">
        <v>30</v>
      </c>
      <c r="AX146" s="14" t="s">
        <v>73</v>
      </c>
      <c r="AY146" s="253" t="s">
        <v>150</v>
      </c>
    </row>
    <row r="147" s="14" customFormat="1">
      <c r="A147" s="14"/>
      <c r="B147" s="243"/>
      <c r="C147" s="244"/>
      <c r="D147" s="234" t="s">
        <v>166</v>
      </c>
      <c r="E147" s="245" t="s">
        <v>1</v>
      </c>
      <c r="F147" s="246" t="s">
        <v>170</v>
      </c>
      <c r="G147" s="244"/>
      <c r="H147" s="247">
        <v>16.600000000000002</v>
      </c>
      <c r="I147" s="248"/>
      <c r="J147" s="244"/>
      <c r="K147" s="244"/>
      <c r="L147" s="249"/>
      <c r="M147" s="250"/>
      <c r="N147" s="251"/>
      <c r="O147" s="251"/>
      <c r="P147" s="251"/>
      <c r="Q147" s="251"/>
      <c r="R147" s="251"/>
      <c r="S147" s="251"/>
      <c r="T147" s="252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3" t="s">
        <v>166</v>
      </c>
      <c r="AU147" s="253" t="s">
        <v>83</v>
      </c>
      <c r="AV147" s="14" t="s">
        <v>83</v>
      </c>
      <c r="AW147" s="14" t="s">
        <v>30</v>
      </c>
      <c r="AX147" s="14" t="s">
        <v>73</v>
      </c>
      <c r="AY147" s="253" t="s">
        <v>150</v>
      </c>
    </row>
    <row r="148" s="15" customFormat="1">
      <c r="A148" s="15"/>
      <c r="B148" s="254"/>
      <c r="C148" s="255"/>
      <c r="D148" s="234" t="s">
        <v>166</v>
      </c>
      <c r="E148" s="256" t="s">
        <v>1</v>
      </c>
      <c r="F148" s="257" t="s">
        <v>171</v>
      </c>
      <c r="G148" s="255"/>
      <c r="H148" s="258">
        <v>44.9</v>
      </c>
      <c r="I148" s="259"/>
      <c r="J148" s="255"/>
      <c r="K148" s="255"/>
      <c r="L148" s="260"/>
      <c r="M148" s="261"/>
      <c r="N148" s="262"/>
      <c r="O148" s="262"/>
      <c r="P148" s="262"/>
      <c r="Q148" s="262"/>
      <c r="R148" s="262"/>
      <c r="S148" s="262"/>
      <c r="T148" s="263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4" t="s">
        <v>166</v>
      </c>
      <c r="AU148" s="264" t="s">
        <v>83</v>
      </c>
      <c r="AV148" s="15" t="s">
        <v>172</v>
      </c>
      <c r="AW148" s="15" t="s">
        <v>30</v>
      </c>
      <c r="AX148" s="15" t="s">
        <v>73</v>
      </c>
      <c r="AY148" s="264" t="s">
        <v>150</v>
      </c>
    </row>
    <row r="149" s="14" customFormat="1">
      <c r="A149" s="14"/>
      <c r="B149" s="243"/>
      <c r="C149" s="244"/>
      <c r="D149" s="234" t="s">
        <v>166</v>
      </c>
      <c r="E149" s="245" t="s">
        <v>1</v>
      </c>
      <c r="F149" s="246" t="s">
        <v>173</v>
      </c>
      <c r="G149" s="244"/>
      <c r="H149" s="247">
        <v>32</v>
      </c>
      <c r="I149" s="248"/>
      <c r="J149" s="244"/>
      <c r="K149" s="244"/>
      <c r="L149" s="249"/>
      <c r="M149" s="250"/>
      <c r="N149" s="251"/>
      <c r="O149" s="251"/>
      <c r="P149" s="251"/>
      <c r="Q149" s="251"/>
      <c r="R149" s="251"/>
      <c r="S149" s="251"/>
      <c r="T149" s="25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3" t="s">
        <v>166</v>
      </c>
      <c r="AU149" s="253" t="s">
        <v>83</v>
      </c>
      <c r="AV149" s="14" t="s">
        <v>83</v>
      </c>
      <c r="AW149" s="14" t="s">
        <v>30</v>
      </c>
      <c r="AX149" s="14" t="s">
        <v>73</v>
      </c>
      <c r="AY149" s="253" t="s">
        <v>150</v>
      </c>
    </row>
    <row r="150" s="16" customFormat="1">
      <c r="A150" s="16"/>
      <c r="B150" s="265"/>
      <c r="C150" s="266"/>
      <c r="D150" s="234" t="s">
        <v>166</v>
      </c>
      <c r="E150" s="267" t="s">
        <v>1</v>
      </c>
      <c r="F150" s="268" t="s">
        <v>174</v>
      </c>
      <c r="G150" s="266"/>
      <c r="H150" s="269">
        <v>76.9</v>
      </c>
      <c r="I150" s="270"/>
      <c r="J150" s="266"/>
      <c r="K150" s="266"/>
      <c r="L150" s="271"/>
      <c r="M150" s="272"/>
      <c r="N150" s="273"/>
      <c r="O150" s="273"/>
      <c r="P150" s="273"/>
      <c r="Q150" s="273"/>
      <c r="R150" s="273"/>
      <c r="S150" s="273"/>
      <c r="T150" s="274"/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T150" s="275" t="s">
        <v>166</v>
      </c>
      <c r="AU150" s="275" t="s">
        <v>83</v>
      </c>
      <c r="AV150" s="16" t="s">
        <v>157</v>
      </c>
      <c r="AW150" s="16" t="s">
        <v>30</v>
      </c>
      <c r="AX150" s="16" t="s">
        <v>81</v>
      </c>
      <c r="AY150" s="275" t="s">
        <v>150</v>
      </c>
    </row>
    <row r="151" s="2" customFormat="1" ht="16.5" customHeight="1">
      <c r="A151" s="39"/>
      <c r="B151" s="40"/>
      <c r="C151" s="219" t="s">
        <v>172</v>
      </c>
      <c r="D151" s="219" t="s">
        <v>153</v>
      </c>
      <c r="E151" s="220" t="s">
        <v>175</v>
      </c>
      <c r="F151" s="221" t="s">
        <v>176</v>
      </c>
      <c r="G151" s="222" t="s">
        <v>163</v>
      </c>
      <c r="H151" s="223">
        <v>23.95</v>
      </c>
      <c r="I151" s="224"/>
      <c r="J151" s="225">
        <f>ROUND(I151*H151,2)</f>
        <v>0</v>
      </c>
      <c r="K151" s="221" t="s">
        <v>177</v>
      </c>
      <c r="L151" s="45"/>
      <c r="M151" s="226" t="s">
        <v>1</v>
      </c>
      <c r="N151" s="227" t="s">
        <v>38</v>
      </c>
      <c r="O151" s="92"/>
      <c r="P151" s="228">
        <f>O151*H151</f>
        <v>0</v>
      </c>
      <c r="Q151" s="228">
        <v>0.00198</v>
      </c>
      <c r="R151" s="228">
        <f>Q151*H151</f>
        <v>0.047421</v>
      </c>
      <c r="S151" s="228">
        <v>6E-05</v>
      </c>
      <c r="T151" s="229">
        <f>S151*H151</f>
        <v>0.001437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157</v>
      </c>
      <c r="AT151" s="230" t="s">
        <v>153</v>
      </c>
      <c r="AU151" s="230" t="s">
        <v>83</v>
      </c>
      <c r="AY151" s="18" t="s">
        <v>150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81</v>
      </c>
      <c r="BK151" s="231">
        <f>ROUND(I151*H151,2)</f>
        <v>0</v>
      </c>
      <c r="BL151" s="18" t="s">
        <v>157</v>
      </c>
      <c r="BM151" s="230" t="s">
        <v>178</v>
      </c>
    </row>
    <row r="152" s="14" customFormat="1">
      <c r="A152" s="14"/>
      <c r="B152" s="243"/>
      <c r="C152" s="244"/>
      <c r="D152" s="234" t="s">
        <v>166</v>
      </c>
      <c r="E152" s="245" t="s">
        <v>1</v>
      </c>
      <c r="F152" s="246" t="s">
        <v>179</v>
      </c>
      <c r="G152" s="244"/>
      <c r="H152" s="247">
        <v>10.44</v>
      </c>
      <c r="I152" s="248"/>
      <c r="J152" s="244"/>
      <c r="K152" s="244"/>
      <c r="L152" s="249"/>
      <c r="M152" s="250"/>
      <c r="N152" s="251"/>
      <c r="O152" s="251"/>
      <c r="P152" s="251"/>
      <c r="Q152" s="251"/>
      <c r="R152" s="251"/>
      <c r="S152" s="251"/>
      <c r="T152" s="252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3" t="s">
        <v>166</v>
      </c>
      <c r="AU152" s="253" t="s">
        <v>83</v>
      </c>
      <c r="AV152" s="14" t="s">
        <v>83</v>
      </c>
      <c r="AW152" s="14" t="s">
        <v>30</v>
      </c>
      <c r="AX152" s="14" t="s">
        <v>73</v>
      </c>
      <c r="AY152" s="253" t="s">
        <v>150</v>
      </c>
    </row>
    <row r="153" s="14" customFormat="1">
      <c r="A153" s="14"/>
      <c r="B153" s="243"/>
      <c r="C153" s="244"/>
      <c r="D153" s="234" t="s">
        <v>166</v>
      </c>
      <c r="E153" s="245" t="s">
        <v>1</v>
      </c>
      <c r="F153" s="246" t="s">
        <v>180</v>
      </c>
      <c r="G153" s="244"/>
      <c r="H153" s="247">
        <v>13.51</v>
      </c>
      <c r="I153" s="248"/>
      <c r="J153" s="244"/>
      <c r="K153" s="244"/>
      <c r="L153" s="249"/>
      <c r="M153" s="250"/>
      <c r="N153" s="251"/>
      <c r="O153" s="251"/>
      <c r="P153" s="251"/>
      <c r="Q153" s="251"/>
      <c r="R153" s="251"/>
      <c r="S153" s="251"/>
      <c r="T153" s="25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3" t="s">
        <v>166</v>
      </c>
      <c r="AU153" s="253" t="s">
        <v>83</v>
      </c>
      <c r="AV153" s="14" t="s">
        <v>83</v>
      </c>
      <c r="AW153" s="14" t="s">
        <v>30</v>
      </c>
      <c r="AX153" s="14" t="s">
        <v>73</v>
      </c>
      <c r="AY153" s="253" t="s">
        <v>150</v>
      </c>
    </row>
    <row r="154" s="16" customFormat="1">
      <c r="A154" s="16"/>
      <c r="B154" s="265"/>
      <c r="C154" s="266"/>
      <c r="D154" s="234" t="s">
        <v>166</v>
      </c>
      <c r="E154" s="267" t="s">
        <v>1</v>
      </c>
      <c r="F154" s="268" t="s">
        <v>174</v>
      </c>
      <c r="G154" s="266"/>
      <c r="H154" s="269">
        <v>23.95</v>
      </c>
      <c r="I154" s="270"/>
      <c r="J154" s="266"/>
      <c r="K154" s="266"/>
      <c r="L154" s="271"/>
      <c r="M154" s="272"/>
      <c r="N154" s="273"/>
      <c r="O154" s="273"/>
      <c r="P154" s="273"/>
      <c r="Q154" s="273"/>
      <c r="R154" s="273"/>
      <c r="S154" s="273"/>
      <c r="T154" s="274"/>
      <c r="U154" s="16"/>
      <c r="V154" s="16"/>
      <c r="W154" s="16"/>
      <c r="X154" s="16"/>
      <c r="Y154" s="16"/>
      <c r="Z154" s="16"/>
      <c r="AA154" s="16"/>
      <c r="AB154" s="16"/>
      <c r="AC154" s="16"/>
      <c r="AD154" s="16"/>
      <c r="AE154" s="16"/>
      <c r="AT154" s="275" t="s">
        <v>166</v>
      </c>
      <c r="AU154" s="275" t="s">
        <v>83</v>
      </c>
      <c r="AV154" s="16" t="s">
        <v>157</v>
      </c>
      <c r="AW154" s="16" t="s">
        <v>30</v>
      </c>
      <c r="AX154" s="16" t="s">
        <v>81</v>
      </c>
      <c r="AY154" s="275" t="s">
        <v>150</v>
      </c>
    </row>
    <row r="155" s="2" customFormat="1" ht="24.15" customHeight="1">
      <c r="A155" s="39"/>
      <c r="B155" s="40"/>
      <c r="C155" s="219" t="s">
        <v>157</v>
      </c>
      <c r="D155" s="219" t="s">
        <v>153</v>
      </c>
      <c r="E155" s="220" t="s">
        <v>181</v>
      </c>
      <c r="F155" s="221" t="s">
        <v>182</v>
      </c>
      <c r="G155" s="222" t="s">
        <v>183</v>
      </c>
      <c r="H155" s="223">
        <v>20</v>
      </c>
      <c r="I155" s="224"/>
      <c r="J155" s="225">
        <f>ROUND(I155*H155,2)</f>
        <v>0</v>
      </c>
      <c r="K155" s="221" t="s">
        <v>177</v>
      </c>
      <c r="L155" s="45"/>
      <c r="M155" s="226" t="s">
        <v>1</v>
      </c>
      <c r="N155" s="227" t="s">
        <v>38</v>
      </c>
      <c r="O155" s="92"/>
      <c r="P155" s="228">
        <f>O155*H155</f>
        <v>0</v>
      </c>
      <c r="Q155" s="228">
        <v>0.0015</v>
      </c>
      <c r="R155" s="228">
        <f>Q155*H155</f>
        <v>0.03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157</v>
      </c>
      <c r="AT155" s="230" t="s">
        <v>153</v>
      </c>
      <c r="AU155" s="230" t="s">
        <v>83</v>
      </c>
      <c r="AY155" s="18" t="s">
        <v>150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81</v>
      </c>
      <c r="BK155" s="231">
        <f>ROUND(I155*H155,2)</f>
        <v>0</v>
      </c>
      <c r="BL155" s="18" t="s">
        <v>157</v>
      </c>
      <c r="BM155" s="230" t="s">
        <v>184</v>
      </c>
    </row>
    <row r="156" s="14" customFormat="1">
      <c r="A156" s="14"/>
      <c r="B156" s="243"/>
      <c r="C156" s="244"/>
      <c r="D156" s="234" t="s">
        <v>166</v>
      </c>
      <c r="E156" s="245" t="s">
        <v>1</v>
      </c>
      <c r="F156" s="246" t="s">
        <v>185</v>
      </c>
      <c r="G156" s="244"/>
      <c r="H156" s="247">
        <v>10</v>
      </c>
      <c r="I156" s="248"/>
      <c r="J156" s="244"/>
      <c r="K156" s="244"/>
      <c r="L156" s="249"/>
      <c r="M156" s="250"/>
      <c r="N156" s="251"/>
      <c r="O156" s="251"/>
      <c r="P156" s="251"/>
      <c r="Q156" s="251"/>
      <c r="R156" s="251"/>
      <c r="S156" s="251"/>
      <c r="T156" s="25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3" t="s">
        <v>166</v>
      </c>
      <c r="AU156" s="253" t="s">
        <v>83</v>
      </c>
      <c r="AV156" s="14" t="s">
        <v>83</v>
      </c>
      <c r="AW156" s="14" t="s">
        <v>30</v>
      </c>
      <c r="AX156" s="14" t="s">
        <v>73</v>
      </c>
      <c r="AY156" s="253" t="s">
        <v>150</v>
      </c>
    </row>
    <row r="157" s="14" customFormat="1">
      <c r="A157" s="14"/>
      <c r="B157" s="243"/>
      <c r="C157" s="244"/>
      <c r="D157" s="234" t="s">
        <v>166</v>
      </c>
      <c r="E157" s="245" t="s">
        <v>1</v>
      </c>
      <c r="F157" s="246" t="s">
        <v>186</v>
      </c>
      <c r="G157" s="244"/>
      <c r="H157" s="247">
        <v>10</v>
      </c>
      <c r="I157" s="248"/>
      <c r="J157" s="244"/>
      <c r="K157" s="244"/>
      <c r="L157" s="249"/>
      <c r="M157" s="250"/>
      <c r="N157" s="251"/>
      <c r="O157" s="251"/>
      <c r="P157" s="251"/>
      <c r="Q157" s="251"/>
      <c r="R157" s="251"/>
      <c r="S157" s="251"/>
      <c r="T157" s="25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3" t="s">
        <v>166</v>
      </c>
      <c r="AU157" s="253" t="s">
        <v>83</v>
      </c>
      <c r="AV157" s="14" t="s">
        <v>83</v>
      </c>
      <c r="AW157" s="14" t="s">
        <v>30</v>
      </c>
      <c r="AX157" s="14" t="s">
        <v>73</v>
      </c>
      <c r="AY157" s="253" t="s">
        <v>150</v>
      </c>
    </row>
    <row r="158" s="16" customFormat="1">
      <c r="A158" s="16"/>
      <c r="B158" s="265"/>
      <c r="C158" s="266"/>
      <c r="D158" s="234" t="s">
        <v>166</v>
      </c>
      <c r="E158" s="267" t="s">
        <v>1</v>
      </c>
      <c r="F158" s="268" t="s">
        <v>174</v>
      </c>
      <c r="G158" s="266"/>
      <c r="H158" s="269">
        <v>20</v>
      </c>
      <c r="I158" s="270"/>
      <c r="J158" s="266"/>
      <c r="K158" s="266"/>
      <c r="L158" s="271"/>
      <c r="M158" s="272"/>
      <c r="N158" s="273"/>
      <c r="O158" s="273"/>
      <c r="P158" s="273"/>
      <c r="Q158" s="273"/>
      <c r="R158" s="273"/>
      <c r="S158" s="273"/>
      <c r="T158" s="274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T158" s="275" t="s">
        <v>166</v>
      </c>
      <c r="AU158" s="275" t="s">
        <v>83</v>
      </c>
      <c r="AV158" s="16" t="s">
        <v>157</v>
      </c>
      <c r="AW158" s="16" t="s">
        <v>30</v>
      </c>
      <c r="AX158" s="16" t="s">
        <v>81</v>
      </c>
      <c r="AY158" s="275" t="s">
        <v>150</v>
      </c>
    </row>
    <row r="159" s="2" customFormat="1" ht="24.15" customHeight="1">
      <c r="A159" s="39"/>
      <c r="B159" s="40"/>
      <c r="C159" s="219" t="s">
        <v>189</v>
      </c>
      <c r="D159" s="219" t="s">
        <v>153</v>
      </c>
      <c r="E159" s="220" t="s">
        <v>406</v>
      </c>
      <c r="F159" s="221" t="s">
        <v>407</v>
      </c>
      <c r="G159" s="222" t="s">
        <v>163</v>
      </c>
      <c r="H159" s="223">
        <v>47.74</v>
      </c>
      <c r="I159" s="224"/>
      <c r="J159" s="225">
        <f>ROUND(I159*H159,2)</f>
        <v>0</v>
      </c>
      <c r="K159" s="221" t="s">
        <v>177</v>
      </c>
      <c r="L159" s="45"/>
      <c r="M159" s="226" t="s">
        <v>1</v>
      </c>
      <c r="N159" s="227" t="s">
        <v>38</v>
      </c>
      <c r="O159" s="92"/>
      <c r="P159" s="228">
        <f>O159*H159</f>
        <v>0</v>
      </c>
      <c r="Q159" s="228">
        <v>0.11</v>
      </c>
      <c r="R159" s="228">
        <f>Q159*H159</f>
        <v>5.2514</v>
      </c>
      <c r="S159" s="228">
        <v>0</v>
      </c>
      <c r="T159" s="22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0" t="s">
        <v>157</v>
      </c>
      <c r="AT159" s="230" t="s">
        <v>153</v>
      </c>
      <c r="AU159" s="230" t="s">
        <v>83</v>
      </c>
      <c r="AY159" s="18" t="s">
        <v>150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8" t="s">
        <v>81</v>
      </c>
      <c r="BK159" s="231">
        <f>ROUND(I159*H159,2)</f>
        <v>0</v>
      </c>
      <c r="BL159" s="18" t="s">
        <v>157</v>
      </c>
      <c r="BM159" s="230" t="s">
        <v>408</v>
      </c>
    </row>
    <row r="160" s="14" customFormat="1">
      <c r="A160" s="14"/>
      <c r="B160" s="243"/>
      <c r="C160" s="244"/>
      <c r="D160" s="234" t="s">
        <v>166</v>
      </c>
      <c r="E160" s="245" t="s">
        <v>1</v>
      </c>
      <c r="F160" s="246" t="s">
        <v>409</v>
      </c>
      <c r="G160" s="244"/>
      <c r="H160" s="247">
        <v>47.74</v>
      </c>
      <c r="I160" s="248"/>
      <c r="J160" s="244"/>
      <c r="K160" s="244"/>
      <c r="L160" s="249"/>
      <c r="M160" s="250"/>
      <c r="N160" s="251"/>
      <c r="O160" s="251"/>
      <c r="P160" s="251"/>
      <c r="Q160" s="251"/>
      <c r="R160" s="251"/>
      <c r="S160" s="251"/>
      <c r="T160" s="252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3" t="s">
        <v>166</v>
      </c>
      <c r="AU160" s="253" t="s">
        <v>83</v>
      </c>
      <c r="AV160" s="14" t="s">
        <v>83</v>
      </c>
      <c r="AW160" s="14" t="s">
        <v>30</v>
      </c>
      <c r="AX160" s="14" t="s">
        <v>81</v>
      </c>
      <c r="AY160" s="253" t="s">
        <v>150</v>
      </c>
    </row>
    <row r="161" s="2" customFormat="1" ht="24.15" customHeight="1">
      <c r="A161" s="39"/>
      <c r="B161" s="40"/>
      <c r="C161" s="219" t="s">
        <v>159</v>
      </c>
      <c r="D161" s="219" t="s">
        <v>153</v>
      </c>
      <c r="E161" s="220" t="s">
        <v>410</v>
      </c>
      <c r="F161" s="221" t="s">
        <v>411</v>
      </c>
      <c r="G161" s="222" t="s">
        <v>163</v>
      </c>
      <c r="H161" s="223">
        <v>190.96</v>
      </c>
      <c r="I161" s="224"/>
      <c r="J161" s="225">
        <f>ROUND(I161*H161,2)</f>
        <v>0</v>
      </c>
      <c r="K161" s="221" t="s">
        <v>177</v>
      </c>
      <c r="L161" s="45"/>
      <c r="M161" s="226" t="s">
        <v>1</v>
      </c>
      <c r="N161" s="227" t="s">
        <v>38</v>
      </c>
      <c r="O161" s="92"/>
      <c r="P161" s="228">
        <f>O161*H161</f>
        <v>0</v>
      </c>
      <c r="Q161" s="228">
        <v>0.011</v>
      </c>
      <c r="R161" s="228">
        <f>Q161*H161</f>
        <v>2.1005599999999996</v>
      </c>
      <c r="S161" s="228">
        <v>0</v>
      </c>
      <c r="T161" s="22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0" t="s">
        <v>157</v>
      </c>
      <c r="AT161" s="230" t="s">
        <v>153</v>
      </c>
      <c r="AU161" s="230" t="s">
        <v>83</v>
      </c>
      <c r="AY161" s="18" t="s">
        <v>150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8" t="s">
        <v>81</v>
      </c>
      <c r="BK161" s="231">
        <f>ROUND(I161*H161,2)</f>
        <v>0</v>
      </c>
      <c r="BL161" s="18" t="s">
        <v>157</v>
      </c>
      <c r="BM161" s="230" t="s">
        <v>412</v>
      </c>
    </row>
    <row r="162" s="14" customFormat="1">
      <c r="A162" s="14"/>
      <c r="B162" s="243"/>
      <c r="C162" s="244"/>
      <c r="D162" s="234" t="s">
        <v>166</v>
      </c>
      <c r="E162" s="245" t="s">
        <v>1</v>
      </c>
      <c r="F162" s="246" t="s">
        <v>413</v>
      </c>
      <c r="G162" s="244"/>
      <c r="H162" s="247">
        <v>190.96</v>
      </c>
      <c r="I162" s="248"/>
      <c r="J162" s="244"/>
      <c r="K162" s="244"/>
      <c r="L162" s="249"/>
      <c r="M162" s="250"/>
      <c r="N162" s="251"/>
      <c r="O162" s="251"/>
      <c r="P162" s="251"/>
      <c r="Q162" s="251"/>
      <c r="R162" s="251"/>
      <c r="S162" s="251"/>
      <c r="T162" s="252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3" t="s">
        <v>166</v>
      </c>
      <c r="AU162" s="253" t="s">
        <v>83</v>
      </c>
      <c r="AV162" s="14" t="s">
        <v>83</v>
      </c>
      <c r="AW162" s="14" t="s">
        <v>30</v>
      </c>
      <c r="AX162" s="14" t="s">
        <v>81</v>
      </c>
      <c r="AY162" s="253" t="s">
        <v>150</v>
      </c>
    </row>
    <row r="163" s="2" customFormat="1" ht="16.5" customHeight="1">
      <c r="A163" s="39"/>
      <c r="B163" s="40"/>
      <c r="C163" s="219" t="s">
        <v>197</v>
      </c>
      <c r="D163" s="219" t="s">
        <v>153</v>
      </c>
      <c r="E163" s="220" t="s">
        <v>414</v>
      </c>
      <c r="F163" s="221" t="s">
        <v>415</v>
      </c>
      <c r="G163" s="222" t="s">
        <v>163</v>
      </c>
      <c r="H163" s="223">
        <v>47.74</v>
      </c>
      <c r="I163" s="224"/>
      <c r="J163" s="225">
        <f>ROUND(I163*H163,2)</f>
        <v>0</v>
      </c>
      <c r="K163" s="221" t="s">
        <v>1</v>
      </c>
      <c r="L163" s="45"/>
      <c r="M163" s="226" t="s">
        <v>1</v>
      </c>
      <c r="N163" s="227" t="s">
        <v>38</v>
      </c>
      <c r="O163" s="92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157</v>
      </c>
      <c r="AT163" s="230" t="s">
        <v>153</v>
      </c>
      <c r="AU163" s="230" t="s">
        <v>83</v>
      </c>
      <c r="AY163" s="18" t="s">
        <v>150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81</v>
      </c>
      <c r="BK163" s="231">
        <f>ROUND(I163*H163,2)</f>
        <v>0</v>
      </c>
      <c r="BL163" s="18" t="s">
        <v>157</v>
      </c>
      <c r="BM163" s="230" t="s">
        <v>416</v>
      </c>
    </row>
    <row r="164" s="14" customFormat="1">
      <c r="A164" s="14"/>
      <c r="B164" s="243"/>
      <c r="C164" s="244"/>
      <c r="D164" s="234" t="s">
        <v>166</v>
      </c>
      <c r="E164" s="245" t="s">
        <v>1</v>
      </c>
      <c r="F164" s="246" t="s">
        <v>409</v>
      </c>
      <c r="G164" s="244"/>
      <c r="H164" s="247">
        <v>47.74</v>
      </c>
      <c r="I164" s="248"/>
      <c r="J164" s="244"/>
      <c r="K164" s="244"/>
      <c r="L164" s="249"/>
      <c r="M164" s="250"/>
      <c r="N164" s="251"/>
      <c r="O164" s="251"/>
      <c r="P164" s="251"/>
      <c r="Q164" s="251"/>
      <c r="R164" s="251"/>
      <c r="S164" s="251"/>
      <c r="T164" s="25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3" t="s">
        <v>166</v>
      </c>
      <c r="AU164" s="253" t="s">
        <v>83</v>
      </c>
      <c r="AV164" s="14" t="s">
        <v>83</v>
      </c>
      <c r="AW164" s="14" t="s">
        <v>30</v>
      </c>
      <c r="AX164" s="14" t="s">
        <v>81</v>
      </c>
      <c r="AY164" s="253" t="s">
        <v>150</v>
      </c>
    </row>
    <row r="165" s="2" customFormat="1" ht="16.5" customHeight="1">
      <c r="A165" s="39"/>
      <c r="B165" s="40"/>
      <c r="C165" s="219" t="s">
        <v>202</v>
      </c>
      <c r="D165" s="219" t="s">
        <v>153</v>
      </c>
      <c r="E165" s="220" t="s">
        <v>417</v>
      </c>
      <c r="F165" s="221" t="s">
        <v>418</v>
      </c>
      <c r="G165" s="222" t="s">
        <v>163</v>
      </c>
      <c r="H165" s="223">
        <v>47.74</v>
      </c>
      <c r="I165" s="224"/>
      <c r="J165" s="225">
        <f>ROUND(I165*H165,2)</f>
        <v>0</v>
      </c>
      <c r="K165" s="221" t="s">
        <v>1</v>
      </c>
      <c r="L165" s="45"/>
      <c r="M165" s="226" t="s">
        <v>1</v>
      </c>
      <c r="N165" s="227" t="s">
        <v>38</v>
      </c>
      <c r="O165" s="92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0" t="s">
        <v>157</v>
      </c>
      <c r="AT165" s="230" t="s">
        <v>153</v>
      </c>
      <c r="AU165" s="230" t="s">
        <v>83</v>
      </c>
      <c r="AY165" s="18" t="s">
        <v>150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8" t="s">
        <v>81</v>
      </c>
      <c r="BK165" s="231">
        <f>ROUND(I165*H165,2)</f>
        <v>0</v>
      </c>
      <c r="BL165" s="18" t="s">
        <v>157</v>
      </c>
      <c r="BM165" s="230" t="s">
        <v>419</v>
      </c>
    </row>
    <row r="166" s="14" customFormat="1">
      <c r="A166" s="14"/>
      <c r="B166" s="243"/>
      <c r="C166" s="244"/>
      <c r="D166" s="234" t="s">
        <v>166</v>
      </c>
      <c r="E166" s="245" t="s">
        <v>1</v>
      </c>
      <c r="F166" s="246" t="s">
        <v>409</v>
      </c>
      <c r="G166" s="244"/>
      <c r="H166" s="247">
        <v>47.74</v>
      </c>
      <c r="I166" s="248"/>
      <c r="J166" s="244"/>
      <c r="K166" s="244"/>
      <c r="L166" s="249"/>
      <c r="M166" s="250"/>
      <c r="N166" s="251"/>
      <c r="O166" s="251"/>
      <c r="P166" s="251"/>
      <c r="Q166" s="251"/>
      <c r="R166" s="251"/>
      <c r="S166" s="251"/>
      <c r="T166" s="25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3" t="s">
        <v>166</v>
      </c>
      <c r="AU166" s="253" t="s">
        <v>83</v>
      </c>
      <c r="AV166" s="14" t="s">
        <v>83</v>
      </c>
      <c r="AW166" s="14" t="s">
        <v>30</v>
      </c>
      <c r="AX166" s="14" t="s">
        <v>81</v>
      </c>
      <c r="AY166" s="253" t="s">
        <v>150</v>
      </c>
    </row>
    <row r="167" s="12" customFormat="1" ht="22.8" customHeight="1">
      <c r="A167" s="12"/>
      <c r="B167" s="203"/>
      <c r="C167" s="204"/>
      <c r="D167" s="205" t="s">
        <v>72</v>
      </c>
      <c r="E167" s="217" t="s">
        <v>187</v>
      </c>
      <c r="F167" s="217" t="s">
        <v>188</v>
      </c>
      <c r="G167" s="204"/>
      <c r="H167" s="204"/>
      <c r="I167" s="207"/>
      <c r="J167" s="218">
        <f>BK167</f>
        <v>0</v>
      </c>
      <c r="K167" s="204"/>
      <c r="L167" s="209"/>
      <c r="M167" s="210"/>
      <c r="N167" s="211"/>
      <c r="O167" s="211"/>
      <c r="P167" s="212">
        <f>SUM(P168:P179)</f>
        <v>0</v>
      </c>
      <c r="Q167" s="211"/>
      <c r="R167" s="212">
        <f>SUM(R168:R179)</f>
        <v>0.0052000000000000008</v>
      </c>
      <c r="S167" s="211"/>
      <c r="T167" s="213">
        <f>SUM(T168:T179)</f>
        <v>0.76900000000000016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4" t="s">
        <v>81</v>
      </c>
      <c r="AT167" s="215" t="s">
        <v>72</v>
      </c>
      <c r="AU167" s="215" t="s">
        <v>81</v>
      </c>
      <c r="AY167" s="214" t="s">
        <v>150</v>
      </c>
      <c r="BK167" s="216">
        <f>SUM(BK168:BK179)</f>
        <v>0</v>
      </c>
    </row>
    <row r="168" s="2" customFormat="1" ht="24.15" customHeight="1">
      <c r="A168" s="39"/>
      <c r="B168" s="40"/>
      <c r="C168" s="219" t="s">
        <v>187</v>
      </c>
      <c r="D168" s="219" t="s">
        <v>153</v>
      </c>
      <c r="E168" s="220" t="s">
        <v>190</v>
      </c>
      <c r="F168" s="221" t="s">
        <v>191</v>
      </c>
      <c r="G168" s="222" t="s">
        <v>163</v>
      </c>
      <c r="H168" s="223">
        <v>130</v>
      </c>
      <c r="I168" s="224"/>
      <c r="J168" s="225">
        <f>ROUND(I168*H168,2)</f>
        <v>0</v>
      </c>
      <c r="K168" s="221" t="s">
        <v>177</v>
      </c>
      <c r="L168" s="45"/>
      <c r="M168" s="226" t="s">
        <v>1</v>
      </c>
      <c r="N168" s="227" t="s">
        <v>38</v>
      </c>
      <c r="O168" s="92"/>
      <c r="P168" s="228">
        <f>O168*H168</f>
        <v>0</v>
      </c>
      <c r="Q168" s="228">
        <v>4E-05</v>
      </c>
      <c r="R168" s="228">
        <f>Q168*H168</f>
        <v>0.0052000000000000008</v>
      </c>
      <c r="S168" s="228">
        <v>0</v>
      </c>
      <c r="T168" s="22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157</v>
      </c>
      <c r="AT168" s="230" t="s">
        <v>153</v>
      </c>
      <c r="AU168" s="230" t="s">
        <v>83</v>
      </c>
      <c r="AY168" s="18" t="s">
        <v>150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8" t="s">
        <v>81</v>
      </c>
      <c r="BK168" s="231">
        <f>ROUND(I168*H168,2)</f>
        <v>0</v>
      </c>
      <c r="BL168" s="18" t="s">
        <v>157</v>
      </c>
      <c r="BM168" s="230" t="s">
        <v>192</v>
      </c>
    </row>
    <row r="169" s="14" customFormat="1">
      <c r="A169" s="14"/>
      <c r="B169" s="243"/>
      <c r="C169" s="244"/>
      <c r="D169" s="234" t="s">
        <v>166</v>
      </c>
      <c r="E169" s="245" t="s">
        <v>1</v>
      </c>
      <c r="F169" s="246" t="s">
        <v>193</v>
      </c>
      <c r="G169" s="244"/>
      <c r="H169" s="247">
        <v>130</v>
      </c>
      <c r="I169" s="248"/>
      <c r="J169" s="244"/>
      <c r="K169" s="244"/>
      <c r="L169" s="249"/>
      <c r="M169" s="250"/>
      <c r="N169" s="251"/>
      <c r="O169" s="251"/>
      <c r="P169" s="251"/>
      <c r="Q169" s="251"/>
      <c r="R169" s="251"/>
      <c r="S169" s="251"/>
      <c r="T169" s="252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3" t="s">
        <v>166</v>
      </c>
      <c r="AU169" s="253" t="s">
        <v>83</v>
      </c>
      <c r="AV169" s="14" t="s">
        <v>83</v>
      </c>
      <c r="AW169" s="14" t="s">
        <v>30</v>
      </c>
      <c r="AX169" s="14" t="s">
        <v>81</v>
      </c>
      <c r="AY169" s="253" t="s">
        <v>150</v>
      </c>
    </row>
    <row r="170" s="2" customFormat="1" ht="37.8" customHeight="1">
      <c r="A170" s="39"/>
      <c r="B170" s="40"/>
      <c r="C170" s="219" t="s">
        <v>212</v>
      </c>
      <c r="D170" s="219" t="s">
        <v>153</v>
      </c>
      <c r="E170" s="220" t="s">
        <v>194</v>
      </c>
      <c r="F170" s="221" t="s">
        <v>195</v>
      </c>
      <c r="G170" s="222" t="s">
        <v>163</v>
      </c>
      <c r="H170" s="223">
        <v>76.9</v>
      </c>
      <c r="I170" s="224"/>
      <c r="J170" s="225">
        <f>ROUND(I170*H170,2)</f>
        <v>0</v>
      </c>
      <c r="K170" s="221" t="s">
        <v>164</v>
      </c>
      <c r="L170" s="45"/>
      <c r="M170" s="226" t="s">
        <v>1</v>
      </c>
      <c r="N170" s="227" t="s">
        <v>38</v>
      </c>
      <c r="O170" s="92"/>
      <c r="P170" s="228">
        <f>O170*H170</f>
        <v>0</v>
      </c>
      <c r="Q170" s="228">
        <v>0</v>
      </c>
      <c r="R170" s="228">
        <f>Q170*H170</f>
        <v>0</v>
      </c>
      <c r="S170" s="228">
        <v>0.01</v>
      </c>
      <c r="T170" s="229">
        <f>S170*H170</f>
        <v>0.76900000000000016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0" t="s">
        <v>157</v>
      </c>
      <c r="AT170" s="230" t="s">
        <v>153</v>
      </c>
      <c r="AU170" s="230" t="s">
        <v>83</v>
      </c>
      <c r="AY170" s="18" t="s">
        <v>150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8" t="s">
        <v>81</v>
      </c>
      <c r="BK170" s="231">
        <f>ROUND(I170*H170,2)</f>
        <v>0</v>
      </c>
      <c r="BL170" s="18" t="s">
        <v>157</v>
      </c>
      <c r="BM170" s="230" t="s">
        <v>196</v>
      </c>
    </row>
    <row r="171" s="13" customFormat="1">
      <c r="A171" s="13"/>
      <c r="B171" s="232"/>
      <c r="C171" s="233"/>
      <c r="D171" s="234" t="s">
        <v>166</v>
      </c>
      <c r="E171" s="235" t="s">
        <v>1</v>
      </c>
      <c r="F171" s="236" t="s">
        <v>167</v>
      </c>
      <c r="G171" s="233"/>
      <c r="H171" s="235" t="s">
        <v>1</v>
      </c>
      <c r="I171" s="237"/>
      <c r="J171" s="233"/>
      <c r="K171" s="233"/>
      <c r="L171" s="238"/>
      <c r="M171" s="239"/>
      <c r="N171" s="240"/>
      <c r="O171" s="240"/>
      <c r="P171" s="240"/>
      <c r="Q171" s="240"/>
      <c r="R171" s="240"/>
      <c r="S171" s="240"/>
      <c r="T171" s="24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2" t="s">
        <v>166</v>
      </c>
      <c r="AU171" s="242" t="s">
        <v>83</v>
      </c>
      <c r="AV171" s="13" t="s">
        <v>81</v>
      </c>
      <c r="AW171" s="13" t="s">
        <v>30</v>
      </c>
      <c r="AX171" s="13" t="s">
        <v>73</v>
      </c>
      <c r="AY171" s="242" t="s">
        <v>150</v>
      </c>
    </row>
    <row r="172" s="14" customFormat="1">
      <c r="A172" s="14"/>
      <c r="B172" s="243"/>
      <c r="C172" s="244"/>
      <c r="D172" s="234" t="s">
        <v>166</v>
      </c>
      <c r="E172" s="245" t="s">
        <v>1</v>
      </c>
      <c r="F172" s="246" t="s">
        <v>168</v>
      </c>
      <c r="G172" s="244"/>
      <c r="H172" s="247">
        <v>9.6</v>
      </c>
      <c r="I172" s="248"/>
      <c r="J172" s="244"/>
      <c r="K172" s="244"/>
      <c r="L172" s="249"/>
      <c r="M172" s="250"/>
      <c r="N172" s="251"/>
      <c r="O172" s="251"/>
      <c r="P172" s="251"/>
      <c r="Q172" s="251"/>
      <c r="R172" s="251"/>
      <c r="S172" s="251"/>
      <c r="T172" s="252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3" t="s">
        <v>166</v>
      </c>
      <c r="AU172" s="253" t="s">
        <v>83</v>
      </c>
      <c r="AV172" s="14" t="s">
        <v>83</v>
      </c>
      <c r="AW172" s="14" t="s">
        <v>30</v>
      </c>
      <c r="AX172" s="14" t="s">
        <v>73</v>
      </c>
      <c r="AY172" s="253" t="s">
        <v>150</v>
      </c>
    </row>
    <row r="173" s="14" customFormat="1">
      <c r="A173" s="14"/>
      <c r="B173" s="243"/>
      <c r="C173" s="244"/>
      <c r="D173" s="234" t="s">
        <v>166</v>
      </c>
      <c r="E173" s="245" t="s">
        <v>1</v>
      </c>
      <c r="F173" s="246" t="s">
        <v>169</v>
      </c>
      <c r="G173" s="244"/>
      <c r="H173" s="247">
        <v>18.7</v>
      </c>
      <c r="I173" s="248"/>
      <c r="J173" s="244"/>
      <c r="K173" s="244"/>
      <c r="L173" s="249"/>
      <c r="M173" s="250"/>
      <c r="N173" s="251"/>
      <c r="O173" s="251"/>
      <c r="P173" s="251"/>
      <c r="Q173" s="251"/>
      <c r="R173" s="251"/>
      <c r="S173" s="251"/>
      <c r="T173" s="252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3" t="s">
        <v>166</v>
      </c>
      <c r="AU173" s="253" t="s">
        <v>83</v>
      </c>
      <c r="AV173" s="14" t="s">
        <v>83</v>
      </c>
      <c r="AW173" s="14" t="s">
        <v>30</v>
      </c>
      <c r="AX173" s="14" t="s">
        <v>73</v>
      </c>
      <c r="AY173" s="253" t="s">
        <v>150</v>
      </c>
    </row>
    <row r="174" s="14" customFormat="1">
      <c r="A174" s="14"/>
      <c r="B174" s="243"/>
      <c r="C174" s="244"/>
      <c r="D174" s="234" t="s">
        <v>166</v>
      </c>
      <c r="E174" s="245" t="s">
        <v>1</v>
      </c>
      <c r="F174" s="246" t="s">
        <v>170</v>
      </c>
      <c r="G174" s="244"/>
      <c r="H174" s="247">
        <v>16.600000000000002</v>
      </c>
      <c r="I174" s="248"/>
      <c r="J174" s="244"/>
      <c r="K174" s="244"/>
      <c r="L174" s="249"/>
      <c r="M174" s="250"/>
      <c r="N174" s="251"/>
      <c r="O174" s="251"/>
      <c r="P174" s="251"/>
      <c r="Q174" s="251"/>
      <c r="R174" s="251"/>
      <c r="S174" s="251"/>
      <c r="T174" s="252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3" t="s">
        <v>166</v>
      </c>
      <c r="AU174" s="253" t="s">
        <v>83</v>
      </c>
      <c r="AV174" s="14" t="s">
        <v>83</v>
      </c>
      <c r="AW174" s="14" t="s">
        <v>30</v>
      </c>
      <c r="AX174" s="14" t="s">
        <v>73</v>
      </c>
      <c r="AY174" s="253" t="s">
        <v>150</v>
      </c>
    </row>
    <row r="175" s="15" customFormat="1">
      <c r="A175" s="15"/>
      <c r="B175" s="254"/>
      <c r="C175" s="255"/>
      <c r="D175" s="234" t="s">
        <v>166</v>
      </c>
      <c r="E175" s="256" t="s">
        <v>1</v>
      </c>
      <c r="F175" s="257" t="s">
        <v>171</v>
      </c>
      <c r="G175" s="255"/>
      <c r="H175" s="258">
        <v>44.9</v>
      </c>
      <c r="I175" s="259"/>
      <c r="J175" s="255"/>
      <c r="K175" s="255"/>
      <c r="L175" s="260"/>
      <c r="M175" s="261"/>
      <c r="N175" s="262"/>
      <c r="O175" s="262"/>
      <c r="P175" s="262"/>
      <c r="Q175" s="262"/>
      <c r="R175" s="262"/>
      <c r="S175" s="262"/>
      <c r="T175" s="263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64" t="s">
        <v>166</v>
      </c>
      <c r="AU175" s="264" t="s">
        <v>83</v>
      </c>
      <c r="AV175" s="15" t="s">
        <v>172</v>
      </c>
      <c r="AW175" s="15" t="s">
        <v>30</v>
      </c>
      <c r="AX175" s="15" t="s">
        <v>73</v>
      </c>
      <c r="AY175" s="264" t="s">
        <v>150</v>
      </c>
    </row>
    <row r="176" s="14" customFormat="1">
      <c r="A176" s="14"/>
      <c r="B176" s="243"/>
      <c r="C176" s="244"/>
      <c r="D176" s="234" t="s">
        <v>166</v>
      </c>
      <c r="E176" s="245" t="s">
        <v>1</v>
      </c>
      <c r="F176" s="246" t="s">
        <v>173</v>
      </c>
      <c r="G176" s="244"/>
      <c r="H176" s="247">
        <v>32</v>
      </c>
      <c r="I176" s="248"/>
      <c r="J176" s="244"/>
      <c r="K176" s="244"/>
      <c r="L176" s="249"/>
      <c r="M176" s="250"/>
      <c r="N176" s="251"/>
      <c r="O176" s="251"/>
      <c r="P176" s="251"/>
      <c r="Q176" s="251"/>
      <c r="R176" s="251"/>
      <c r="S176" s="251"/>
      <c r="T176" s="252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3" t="s">
        <v>166</v>
      </c>
      <c r="AU176" s="253" t="s">
        <v>83</v>
      </c>
      <c r="AV176" s="14" t="s">
        <v>83</v>
      </c>
      <c r="AW176" s="14" t="s">
        <v>30</v>
      </c>
      <c r="AX176" s="14" t="s">
        <v>73</v>
      </c>
      <c r="AY176" s="253" t="s">
        <v>150</v>
      </c>
    </row>
    <row r="177" s="16" customFormat="1">
      <c r="A177" s="16"/>
      <c r="B177" s="265"/>
      <c r="C177" s="266"/>
      <c r="D177" s="234" t="s">
        <v>166</v>
      </c>
      <c r="E177" s="267" t="s">
        <v>1</v>
      </c>
      <c r="F177" s="268" t="s">
        <v>174</v>
      </c>
      <c r="G177" s="266"/>
      <c r="H177" s="269">
        <v>76.9</v>
      </c>
      <c r="I177" s="270"/>
      <c r="J177" s="266"/>
      <c r="K177" s="266"/>
      <c r="L177" s="271"/>
      <c r="M177" s="272"/>
      <c r="N177" s="273"/>
      <c r="O177" s="273"/>
      <c r="P177" s="273"/>
      <c r="Q177" s="273"/>
      <c r="R177" s="273"/>
      <c r="S177" s="273"/>
      <c r="T177" s="274"/>
      <c r="U177" s="16"/>
      <c r="V177" s="16"/>
      <c r="W177" s="16"/>
      <c r="X177" s="16"/>
      <c r="Y177" s="16"/>
      <c r="Z177" s="16"/>
      <c r="AA177" s="16"/>
      <c r="AB177" s="16"/>
      <c r="AC177" s="16"/>
      <c r="AD177" s="16"/>
      <c r="AE177" s="16"/>
      <c r="AT177" s="275" t="s">
        <v>166</v>
      </c>
      <c r="AU177" s="275" t="s">
        <v>83</v>
      </c>
      <c r="AV177" s="16" t="s">
        <v>157</v>
      </c>
      <c r="AW177" s="16" t="s">
        <v>30</v>
      </c>
      <c r="AX177" s="16" t="s">
        <v>81</v>
      </c>
      <c r="AY177" s="275" t="s">
        <v>150</v>
      </c>
    </row>
    <row r="178" s="2" customFormat="1" ht="16.5" customHeight="1">
      <c r="A178" s="39"/>
      <c r="B178" s="40"/>
      <c r="C178" s="219" t="s">
        <v>216</v>
      </c>
      <c r="D178" s="219" t="s">
        <v>153</v>
      </c>
      <c r="E178" s="220" t="s">
        <v>198</v>
      </c>
      <c r="F178" s="221" t="s">
        <v>199</v>
      </c>
      <c r="G178" s="222" t="s">
        <v>200</v>
      </c>
      <c r="H178" s="223">
        <v>1</v>
      </c>
      <c r="I178" s="224"/>
      <c r="J178" s="225">
        <f>ROUND(I178*H178,2)</f>
        <v>0</v>
      </c>
      <c r="K178" s="221" t="s">
        <v>1</v>
      </c>
      <c r="L178" s="45"/>
      <c r="M178" s="226" t="s">
        <v>1</v>
      </c>
      <c r="N178" s="227" t="s">
        <v>38</v>
      </c>
      <c r="O178" s="92"/>
      <c r="P178" s="228">
        <f>O178*H178</f>
        <v>0</v>
      </c>
      <c r="Q178" s="228">
        <v>0</v>
      </c>
      <c r="R178" s="228">
        <f>Q178*H178</f>
        <v>0</v>
      </c>
      <c r="S178" s="228">
        <v>0</v>
      </c>
      <c r="T178" s="22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0" t="s">
        <v>157</v>
      </c>
      <c r="AT178" s="230" t="s">
        <v>153</v>
      </c>
      <c r="AU178" s="230" t="s">
        <v>83</v>
      </c>
      <c r="AY178" s="18" t="s">
        <v>150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8" t="s">
        <v>81</v>
      </c>
      <c r="BK178" s="231">
        <f>ROUND(I178*H178,2)</f>
        <v>0</v>
      </c>
      <c r="BL178" s="18" t="s">
        <v>157</v>
      </c>
      <c r="BM178" s="230" t="s">
        <v>201</v>
      </c>
    </row>
    <row r="179" s="2" customFormat="1" ht="16.5" customHeight="1">
      <c r="A179" s="39"/>
      <c r="B179" s="40"/>
      <c r="C179" s="219" t="s">
        <v>8</v>
      </c>
      <c r="D179" s="219" t="s">
        <v>153</v>
      </c>
      <c r="E179" s="220" t="s">
        <v>203</v>
      </c>
      <c r="F179" s="221" t="s">
        <v>204</v>
      </c>
      <c r="G179" s="222" t="s">
        <v>200</v>
      </c>
      <c r="H179" s="223">
        <v>1</v>
      </c>
      <c r="I179" s="224"/>
      <c r="J179" s="225">
        <f>ROUND(I179*H179,2)</f>
        <v>0</v>
      </c>
      <c r="K179" s="221" t="s">
        <v>1</v>
      </c>
      <c r="L179" s="45"/>
      <c r="M179" s="226" t="s">
        <v>1</v>
      </c>
      <c r="N179" s="227" t="s">
        <v>38</v>
      </c>
      <c r="O179" s="92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0" t="s">
        <v>157</v>
      </c>
      <c r="AT179" s="230" t="s">
        <v>153</v>
      </c>
      <c r="AU179" s="230" t="s">
        <v>83</v>
      </c>
      <c r="AY179" s="18" t="s">
        <v>150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8" t="s">
        <v>81</v>
      </c>
      <c r="BK179" s="231">
        <f>ROUND(I179*H179,2)</f>
        <v>0</v>
      </c>
      <c r="BL179" s="18" t="s">
        <v>157</v>
      </c>
      <c r="BM179" s="230" t="s">
        <v>205</v>
      </c>
    </row>
    <row r="180" s="12" customFormat="1" ht="22.8" customHeight="1">
      <c r="A180" s="12"/>
      <c r="B180" s="203"/>
      <c r="C180" s="204"/>
      <c r="D180" s="205" t="s">
        <v>72</v>
      </c>
      <c r="E180" s="217" t="s">
        <v>206</v>
      </c>
      <c r="F180" s="217" t="s">
        <v>207</v>
      </c>
      <c r="G180" s="204"/>
      <c r="H180" s="204"/>
      <c r="I180" s="207"/>
      <c r="J180" s="218">
        <f>BK180</f>
        <v>0</v>
      </c>
      <c r="K180" s="204"/>
      <c r="L180" s="209"/>
      <c r="M180" s="210"/>
      <c r="N180" s="211"/>
      <c r="O180" s="211"/>
      <c r="P180" s="212">
        <f>SUM(P181:P185)</f>
        <v>0</v>
      </c>
      <c r="Q180" s="211"/>
      <c r="R180" s="212">
        <f>SUM(R181:R185)</f>
        <v>0</v>
      </c>
      <c r="S180" s="211"/>
      <c r="T180" s="213">
        <f>SUM(T181:T185)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14" t="s">
        <v>81</v>
      </c>
      <c r="AT180" s="215" t="s">
        <v>72</v>
      </c>
      <c r="AU180" s="215" t="s">
        <v>81</v>
      </c>
      <c r="AY180" s="214" t="s">
        <v>150</v>
      </c>
      <c r="BK180" s="216">
        <f>SUM(BK181:BK185)</f>
        <v>0</v>
      </c>
    </row>
    <row r="181" s="2" customFormat="1" ht="24.15" customHeight="1">
      <c r="A181" s="39"/>
      <c r="B181" s="40"/>
      <c r="C181" s="219" t="s">
        <v>226</v>
      </c>
      <c r="D181" s="219" t="s">
        <v>153</v>
      </c>
      <c r="E181" s="220" t="s">
        <v>208</v>
      </c>
      <c r="F181" s="221" t="s">
        <v>209</v>
      </c>
      <c r="G181" s="222" t="s">
        <v>210</v>
      </c>
      <c r="H181" s="223">
        <v>0.842</v>
      </c>
      <c r="I181" s="224"/>
      <c r="J181" s="225">
        <f>ROUND(I181*H181,2)</f>
        <v>0</v>
      </c>
      <c r="K181" s="221" t="s">
        <v>177</v>
      </c>
      <c r="L181" s="45"/>
      <c r="M181" s="226" t="s">
        <v>1</v>
      </c>
      <c r="N181" s="227" t="s">
        <v>38</v>
      </c>
      <c r="O181" s="92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0" t="s">
        <v>157</v>
      </c>
      <c r="AT181" s="230" t="s">
        <v>153</v>
      </c>
      <c r="AU181" s="230" t="s">
        <v>83</v>
      </c>
      <c r="AY181" s="18" t="s">
        <v>150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8" t="s">
        <v>81</v>
      </c>
      <c r="BK181" s="231">
        <f>ROUND(I181*H181,2)</f>
        <v>0</v>
      </c>
      <c r="BL181" s="18" t="s">
        <v>157</v>
      </c>
      <c r="BM181" s="230" t="s">
        <v>211</v>
      </c>
    </row>
    <row r="182" s="2" customFormat="1" ht="24.15" customHeight="1">
      <c r="A182" s="39"/>
      <c r="B182" s="40"/>
      <c r="C182" s="219" t="s">
        <v>234</v>
      </c>
      <c r="D182" s="219" t="s">
        <v>153</v>
      </c>
      <c r="E182" s="220" t="s">
        <v>213</v>
      </c>
      <c r="F182" s="221" t="s">
        <v>214</v>
      </c>
      <c r="G182" s="222" t="s">
        <v>210</v>
      </c>
      <c r="H182" s="223">
        <v>0.842</v>
      </c>
      <c r="I182" s="224"/>
      <c r="J182" s="225">
        <f>ROUND(I182*H182,2)</f>
        <v>0</v>
      </c>
      <c r="K182" s="221" t="s">
        <v>177</v>
      </c>
      <c r="L182" s="45"/>
      <c r="M182" s="226" t="s">
        <v>1</v>
      </c>
      <c r="N182" s="227" t="s">
        <v>38</v>
      </c>
      <c r="O182" s="92"/>
      <c r="P182" s="228">
        <f>O182*H182</f>
        <v>0</v>
      </c>
      <c r="Q182" s="228">
        <v>0</v>
      </c>
      <c r="R182" s="228">
        <f>Q182*H182</f>
        <v>0</v>
      </c>
      <c r="S182" s="228">
        <v>0</v>
      </c>
      <c r="T182" s="22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0" t="s">
        <v>157</v>
      </c>
      <c r="AT182" s="230" t="s">
        <v>153</v>
      </c>
      <c r="AU182" s="230" t="s">
        <v>83</v>
      </c>
      <c r="AY182" s="18" t="s">
        <v>150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8" t="s">
        <v>81</v>
      </c>
      <c r="BK182" s="231">
        <f>ROUND(I182*H182,2)</f>
        <v>0</v>
      </c>
      <c r="BL182" s="18" t="s">
        <v>157</v>
      </c>
      <c r="BM182" s="230" t="s">
        <v>215</v>
      </c>
    </row>
    <row r="183" s="2" customFormat="1" ht="24.15" customHeight="1">
      <c r="A183" s="39"/>
      <c r="B183" s="40"/>
      <c r="C183" s="219" t="s">
        <v>240</v>
      </c>
      <c r="D183" s="219" t="s">
        <v>153</v>
      </c>
      <c r="E183" s="220" t="s">
        <v>217</v>
      </c>
      <c r="F183" s="221" t="s">
        <v>218</v>
      </c>
      <c r="G183" s="222" t="s">
        <v>210</v>
      </c>
      <c r="H183" s="223">
        <v>15.998</v>
      </c>
      <c r="I183" s="224"/>
      <c r="J183" s="225">
        <f>ROUND(I183*H183,2)</f>
        <v>0</v>
      </c>
      <c r="K183" s="221" t="s">
        <v>177</v>
      </c>
      <c r="L183" s="45"/>
      <c r="M183" s="226" t="s">
        <v>1</v>
      </c>
      <c r="N183" s="227" t="s">
        <v>38</v>
      </c>
      <c r="O183" s="92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0" t="s">
        <v>157</v>
      </c>
      <c r="AT183" s="230" t="s">
        <v>153</v>
      </c>
      <c r="AU183" s="230" t="s">
        <v>83</v>
      </c>
      <c r="AY183" s="18" t="s">
        <v>150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8" t="s">
        <v>81</v>
      </c>
      <c r="BK183" s="231">
        <f>ROUND(I183*H183,2)</f>
        <v>0</v>
      </c>
      <c r="BL183" s="18" t="s">
        <v>157</v>
      </c>
      <c r="BM183" s="230" t="s">
        <v>219</v>
      </c>
    </row>
    <row r="184" s="14" customFormat="1">
      <c r="A184" s="14"/>
      <c r="B184" s="243"/>
      <c r="C184" s="244"/>
      <c r="D184" s="234" t="s">
        <v>166</v>
      </c>
      <c r="E184" s="244"/>
      <c r="F184" s="246" t="s">
        <v>220</v>
      </c>
      <c r="G184" s="244"/>
      <c r="H184" s="247">
        <v>15.998</v>
      </c>
      <c r="I184" s="248"/>
      <c r="J184" s="244"/>
      <c r="K184" s="244"/>
      <c r="L184" s="249"/>
      <c r="M184" s="250"/>
      <c r="N184" s="251"/>
      <c r="O184" s="251"/>
      <c r="P184" s="251"/>
      <c r="Q184" s="251"/>
      <c r="R184" s="251"/>
      <c r="S184" s="251"/>
      <c r="T184" s="252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3" t="s">
        <v>166</v>
      </c>
      <c r="AU184" s="253" t="s">
        <v>83</v>
      </c>
      <c r="AV184" s="14" t="s">
        <v>83</v>
      </c>
      <c r="AW184" s="14" t="s">
        <v>4</v>
      </c>
      <c r="AX184" s="14" t="s">
        <v>81</v>
      </c>
      <c r="AY184" s="253" t="s">
        <v>150</v>
      </c>
    </row>
    <row r="185" s="2" customFormat="1" ht="33" customHeight="1">
      <c r="A185" s="39"/>
      <c r="B185" s="40"/>
      <c r="C185" s="219" t="s">
        <v>238</v>
      </c>
      <c r="D185" s="219" t="s">
        <v>153</v>
      </c>
      <c r="E185" s="220" t="s">
        <v>221</v>
      </c>
      <c r="F185" s="221" t="s">
        <v>222</v>
      </c>
      <c r="G185" s="222" t="s">
        <v>210</v>
      </c>
      <c r="H185" s="223">
        <v>0.842</v>
      </c>
      <c r="I185" s="224"/>
      <c r="J185" s="225">
        <f>ROUND(I185*H185,2)</f>
        <v>0</v>
      </c>
      <c r="K185" s="221" t="s">
        <v>177</v>
      </c>
      <c r="L185" s="45"/>
      <c r="M185" s="226" t="s">
        <v>1</v>
      </c>
      <c r="N185" s="227" t="s">
        <v>38</v>
      </c>
      <c r="O185" s="92"/>
      <c r="P185" s="228">
        <f>O185*H185</f>
        <v>0</v>
      </c>
      <c r="Q185" s="228">
        <v>0</v>
      </c>
      <c r="R185" s="228">
        <f>Q185*H185</f>
        <v>0</v>
      </c>
      <c r="S185" s="228">
        <v>0</v>
      </c>
      <c r="T185" s="22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0" t="s">
        <v>157</v>
      </c>
      <c r="AT185" s="230" t="s">
        <v>153</v>
      </c>
      <c r="AU185" s="230" t="s">
        <v>83</v>
      </c>
      <c r="AY185" s="18" t="s">
        <v>150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8" t="s">
        <v>81</v>
      </c>
      <c r="BK185" s="231">
        <f>ROUND(I185*H185,2)</f>
        <v>0</v>
      </c>
      <c r="BL185" s="18" t="s">
        <v>157</v>
      </c>
      <c r="BM185" s="230" t="s">
        <v>223</v>
      </c>
    </row>
    <row r="186" s="12" customFormat="1" ht="22.8" customHeight="1">
      <c r="A186" s="12"/>
      <c r="B186" s="203"/>
      <c r="C186" s="204"/>
      <c r="D186" s="205" t="s">
        <v>72</v>
      </c>
      <c r="E186" s="217" t="s">
        <v>224</v>
      </c>
      <c r="F186" s="217" t="s">
        <v>225</v>
      </c>
      <c r="G186" s="204"/>
      <c r="H186" s="204"/>
      <c r="I186" s="207"/>
      <c r="J186" s="218">
        <f>BK186</f>
        <v>0</v>
      </c>
      <c r="K186" s="204"/>
      <c r="L186" s="209"/>
      <c r="M186" s="210"/>
      <c r="N186" s="211"/>
      <c r="O186" s="211"/>
      <c r="P186" s="212">
        <f>P187</f>
        <v>0</v>
      </c>
      <c r="Q186" s="211"/>
      <c r="R186" s="212">
        <f>R187</f>
        <v>0</v>
      </c>
      <c r="S186" s="211"/>
      <c r="T186" s="213">
        <f>T187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14" t="s">
        <v>81</v>
      </c>
      <c r="AT186" s="215" t="s">
        <v>72</v>
      </c>
      <c r="AU186" s="215" t="s">
        <v>81</v>
      </c>
      <c r="AY186" s="214" t="s">
        <v>150</v>
      </c>
      <c r="BK186" s="216">
        <f>BK187</f>
        <v>0</v>
      </c>
    </row>
    <row r="187" s="2" customFormat="1" ht="16.5" customHeight="1">
      <c r="A187" s="39"/>
      <c r="B187" s="40"/>
      <c r="C187" s="219" t="s">
        <v>252</v>
      </c>
      <c r="D187" s="219" t="s">
        <v>153</v>
      </c>
      <c r="E187" s="220" t="s">
        <v>227</v>
      </c>
      <c r="F187" s="221" t="s">
        <v>228</v>
      </c>
      <c r="G187" s="222" t="s">
        <v>210</v>
      </c>
      <c r="H187" s="223">
        <v>8.7420000000000016</v>
      </c>
      <c r="I187" s="224"/>
      <c r="J187" s="225">
        <f>ROUND(I187*H187,2)</f>
        <v>0</v>
      </c>
      <c r="K187" s="221" t="s">
        <v>177</v>
      </c>
      <c r="L187" s="45"/>
      <c r="M187" s="226" t="s">
        <v>1</v>
      </c>
      <c r="N187" s="227" t="s">
        <v>38</v>
      </c>
      <c r="O187" s="92"/>
      <c r="P187" s="228">
        <f>O187*H187</f>
        <v>0</v>
      </c>
      <c r="Q187" s="228">
        <v>0</v>
      </c>
      <c r="R187" s="228">
        <f>Q187*H187</f>
        <v>0</v>
      </c>
      <c r="S187" s="228">
        <v>0</v>
      </c>
      <c r="T187" s="229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0" t="s">
        <v>157</v>
      </c>
      <c r="AT187" s="230" t="s">
        <v>153</v>
      </c>
      <c r="AU187" s="230" t="s">
        <v>83</v>
      </c>
      <c r="AY187" s="18" t="s">
        <v>150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8" t="s">
        <v>81</v>
      </c>
      <c r="BK187" s="231">
        <f>ROUND(I187*H187,2)</f>
        <v>0</v>
      </c>
      <c r="BL187" s="18" t="s">
        <v>157</v>
      </c>
      <c r="BM187" s="230" t="s">
        <v>229</v>
      </c>
    </row>
    <row r="188" s="12" customFormat="1" ht="25.92" customHeight="1">
      <c r="A188" s="12"/>
      <c r="B188" s="203"/>
      <c r="C188" s="204"/>
      <c r="D188" s="205" t="s">
        <v>72</v>
      </c>
      <c r="E188" s="206" t="s">
        <v>230</v>
      </c>
      <c r="F188" s="206" t="s">
        <v>231</v>
      </c>
      <c r="G188" s="204"/>
      <c r="H188" s="204"/>
      <c r="I188" s="207"/>
      <c r="J188" s="208">
        <f>BK188</f>
        <v>0</v>
      </c>
      <c r="K188" s="204"/>
      <c r="L188" s="209"/>
      <c r="M188" s="210"/>
      <c r="N188" s="211"/>
      <c r="O188" s="211"/>
      <c r="P188" s="212">
        <f>P189+P196+P198+P203+P214+P218+P244+P261+P278+P280</f>
        <v>0</v>
      </c>
      <c r="Q188" s="211"/>
      <c r="R188" s="212">
        <f>R189+R196+R198+R203+R214+R218+R244+R261+R278+R280</f>
        <v>0.8776358</v>
      </c>
      <c r="S188" s="211"/>
      <c r="T188" s="213">
        <f>T189+T196+T198+T203+T214+T218+T244+T261+T278+T280</f>
        <v>0.072000000000000008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4" t="s">
        <v>83</v>
      </c>
      <c r="AT188" s="215" t="s">
        <v>72</v>
      </c>
      <c r="AU188" s="215" t="s">
        <v>73</v>
      </c>
      <c r="AY188" s="214" t="s">
        <v>150</v>
      </c>
      <c r="BK188" s="216">
        <f>BK189+BK196+BK198+BK203+BK214+BK218+BK244+BK261+BK278+BK280</f>
        <v>0</v>
      </c>
    </row>
    <row r="189" s="12" customFormat="1" ht="22.8" customHeight="1">
      <c r="A189" s="12"/>
      <c r="B189" s="203"/>
      <c r="C189" s="204"/>
      <c r="D189" s="205" t="s">
        <v>72</v>
      </c>
      <c r="E189" s="217" t="s">
        <v>420</v>
      </c>
      <c r="F189" s="217" t="s">
        <v>421</v>
      </c>
      <c r="G189" s="204"/>
      <c r="H189" s="204"/>
      <c r="I189" s="207"/>
      <c r="J189" s="218">
        <f>BK189</f>
        <v>0</v>
      </c>
      <c r="K189" s="204"/>
      <c r="L189" s="209"/>
      <c r="M189" s="210"/>
      <c r="N189" s="211"/>
      <c r="O189" s="211"/>
      <c r="P189" s="212">
        <f>SUM(P190:P195)</f>
        <v>0</v>
      </c>
      <c r="Q189" s="211"/>
      <c r="R189" s="212">
        <f>SUM(R190:R195)</f>
        <v>0.1260336</v>
      </c>
      <c r="S189" s="211"/>
      <c r="T189" s="213">
        <f>SUM(T190:T195)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14" t="s">
        <v>83</v>
      </c>
      <c r="AT189" s="215" t="s">
        <v>72</v>
      </c>
      <c r="AU189" s="215" t="s">
        <v>81</v>
      </c>
      <c r="AY189" s="214" t="s">
        <v>150</v>
      </c>
      <c r="BK189" s="216">
        <f>SUM(BK190:BK195)</f>
        <v>0</v>
      </c>
    </row>
    <row r="190" s="2" customFormat="1" ht="24.15" customHeight="1">
      <c r="A190" s="39"/>
      <c r="B190" s="40"/>
      <c r="C190" s="219" t="s">
        <v>256</v>
      </c>
      <c r="D190" s="219" t="s">
        <v>153</v>
      </c>
      <c r="E190" s="220" t="s">
        <v>422</v>
      </c>
      <c r="F190" s="221" t="s">
        <v>423</v>
      </c>
      <c r="G190" s="222" t="s">
        <v>163</v>
      </c>
      <c r="H190" s="223">
        <v>47.74</v>
      </c>
      <c r="I190" s="224"/>
      <c r="J190" s="225">
        <f>ROUND(I190*H190,2)</f>
        <v>0</v>
      </c>
      <c r="K190" s="221" t="s">
        <v>177</v>
      </c>
      <c r="L190" s="45"/>
      <c r="M190" s="226" t="s">
        <v>1</v>
      </c>
      <c r="N190" s="227" t="s">
        <v>38</v>
      </c>
      <c r="O190" s="92"/>
      <c r="P190" s="228">
        <f>O190*H190</f>
        <v>0</v>
      </c>
      <c r="Q190" s="228">
        <v>0</v>
      </c>
      <c r="R190" s="228">
        <f>Q190*H190</f>
        <v>0</v>
      </c>
      <c r="S190" s="228">
        <v>0</v>
      </c>
      <c r="T190" s="22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0" t="s">
        <v>238</v>
      </c>
      <c r="AT190" s="230" t="s">
        <v>153</v>
      </c>
      <c r="AU190" s="230" t="s">
        <v>83</v>
      </c>
      <c r="AY190" s="18" t="s">
        <v>150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8" t="s">
        <v>81</v>
      </c>
      <c r="BK190" s="231">
        <f>ROUND(I190*H190,2)</f>
        <v>0</v>
      </c>
      <c r="BL190" s="18" t="s">
        <v>238</v>
      </c>
      <c r="BM190" s="230" t="s">
        <v>424</v>
      </c>
    </row>
    <row r="191" s="14" customFormat="1">
      <c r="A191" s="14"/>
      <c r="B191" s="243"/>
      <c r="C191" s="244"/>
      <c r="D191" s="234" t="s">
        <v>166</v>
      </c>
      <c r="E191" s="245" t="s">
        <v>1</v>
      </c>
      <c r="F191" s="246" t="s">
        <v>409</v>
      </c>
      <c r="G191" s="244"/>
      <c r="H191" s="247">
        <v>47.74</v>
      </c>
      <c r="I191" s="248"/>
      <c r="J191" s="244"/>
      <c r="K191" s="244"/>
      <c r="L191" s="249"/>
      <c r="M191" s="250"/>
      <c r="N191" s="251"/>
      <c r="O191" s="251"/>
      <c r="P191" s="251"/>
      <c r="Q191" s="251"/>
      <c r="R191" s="251"/>
      <c r="S191" s="251"/>
      <c r="T191" s="252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3" t="s">
        <v>166</v>
      </c>
      <c r="AU191" s="253" t="s">
        <v>83</v>
      </c>
      <c r="AV191" s="14" t="s">
        <v>83</v>
      </c>
      <c r="AW191" s="14" t="s">
        <v>30</v>
      </c>
      <c r="AX191" s="14" t="s">
        <v>81</v>
      </c>
      <c r="AY191" s="253" t="s">
        <v>150</v>
      </c>
    </row>
    <row r="192" s="2" customFormat="1" ht="24.15" customHeight="1">
      <c r="A192" s="39"/>
      <c r="B192" s="40"/>
      <c r="C192" s="281" t="s">
        <v>264</v>
      </c>
      <c r="D192" s="281" t="s">
        <v>304</v>
      </c>
      <c r="E192" s="282" t="s">
        <v>425</v>
      </c>
      <c r="F192" s="283" t="s">
        <v>426</v>
      </c>
      <c r="G192" s="284" t="s">
        <v>163</v>
      </c>
      <c r="H192" s="285">
        <v>105.028</v>
      </c>
      <c r="I192" s="286"/>
      <c r="J192" s="287">
        <f>ROUND(I192*H192,2)</f>
        <v>0</v>
      </c>
      <c r="K192" s="283" t="s">
        <v>177</v>
      </c>
      <c r="L192" s="288"/>
      <c r="M192" s="289" t="s">
        <v>1</v>
      </c>
      <c r="N192" s="290" t="s">
        <v>38</v>
      </c>
      <c r="O192" s="92"/>
      <c r="P192" s="228">
        <f>O192*H192</f>
        <v>0</v>
      </c>
      <c r="Q192" s="228">
        <v>0.0011999999999999998</v>
      </c>
      <c r="R192" s="228">
        <f>Q192*H192</f>
        <v>0.1260336</v>
      </c>
      <c r="S192" s="228">
        <v>0</v>
      </c>
      <c r="T192" s="229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0" t="s">
        <v>307</v>
      </c>
      <c r="AT192" s="230" t="s">
        <v>304</v>
      </c>
      <c r="AU192" s="230" t="s">
        <v>83</v>
      </c>
      <c r="AY192" s="18" t="s">
        <v>150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8" t="s">
        <v>81</v>
      </c>
      <c r="BK192" s="231">
        <f>ROUND(I192*H192,2)</f>
        <v>0</v>
      </c>
      <c r="BL192" s="18" t="s">
        <v>238</v>
      </c>
      <c r="BM192" s="230" t="s">
        <v>427</v>
      </c>
    </row>
    <row r="193" s="14" customFormat="1">
      <c r="A193" s="14"/>
      <c r="B193" s="243"/>
      <c r="C193" s="244"/>
      <c r="D193" s="234" t="s">
        <v>166</v>
      </c>
      <c r="E193" s="244"/>
      <c r="F193" s="246" t="s">
        <v>428</v>
      </c>
      <c r="G193" s="244"/>
      <c r="H193" s="247">
        <v>105.028</v>
      </c>
      <c r="I193" s="248"/>
      <c r="J193" s="244"/>
      <c r="K193" s="244"/>
      <c r="L193" s="249"/>
      <c r="M193" s="250"/>
      <c r="N193" s="251"/>
      <c r="O193" s="251"/>
      <c r="P193" s="251"/>
      <c r="Q193" s="251"/>
      <c r="R193" s="251"/>
      <c r="S193" s="251"/>
      <c r="T193" s="252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3" t="s">
        <v>166</v>
      </c>
      <c r="AU193" s="253" t="s">
        <v>83</v>
      </c>
      <c r="AV193" s="14" t="s">
        <v>83</v>
      </c>
      <c r="AW193" s="14" t="s">
        <v>4</v>
      </c>
      <c r="AX193" s="14" t="s">
        <v>81</v>
      </c>
      <c r="AY193" s="253" t="s">
        <v>150</v>
      </c>
    </row>
    <row r="194" s="2" customFormat="1" ht="24.15" customHeight="1">
      <c r="A194" s="39"/>
      <c r="B194" s="40"/>
      <c r="C194" s="219" t="s">
        <v>268</v>
      </c>
      <c r="D194" s="219" t="s">
        <v>153</v>
      </c>
      <c r="E194" s="220" t="s">
        <v>429</v>
      </c>
      <c r="F194" s="221" t="s">
        <v>430</v>
      </c>
      <c r="G194" s="222" t="s">
        <v>237</v>
      </c>
      <c r="H194" s="276"/>
      <c r="I194" s="224"/>
      <c r="J194" s="225">
        <f>ROUND(I194*H194,2)</f>
        <v>0</v>
      </c>
      <c r="K194" s="221" t="s">
        <v>177</v>
      </c>
      <c r="L194" s="45"/>
      <c r="M194" s="226" t="s">
        <v>1</v>
      </c>
      <c r="N194" s="227" t="s">
        <v>38</v>
      </c>
      <c r="O194" s="92"/>
      <c r="P194" s="228">
        <f>O194*H194</f>
        <v>0</v>
      </c>
      <c r="Q194" s="228">
        <v>0</v>
      </c>
      <c r="R194" s="228">
        <f>Q194*H194</f>
        <v>0</v>
      </c>
      <c r="S194" s="228">
        <v>0</v>
      </c>
      <c r="T194" s="22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0" t="s">
        <v>238</v>
      </c>
      <c r="AT194" s="230" t="s">
        <v>153</v>
      </c>
      <c r="AU194" s="230" t="s">
        <v>83</v>
      </c>
      <c r="AY194" s="18" t="s">
        <v>150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8" t="s">
        <v>81</v>
      </c>
      <c r="BK194" s="231">
        <f>ROUND(I194*H194,2)</f>
        <v>0</v>
      </c>
      <c r="BL194" s="18" t="s">
        <v>238</v>
      </c>
      <c r="BM194" s="230" t="s">
        <v>431</v>
      </c>
    </row>
    <row r="195" s="2" customFormat="1" ht="37.8" customHeight="1">
      <c r="A195" s="39"/>
      <c r="B195" s="40"/>
      <c r="C195" s="219" t="s">
        <v>7</v>
      </c>
      <c r="D195" s="219" t="s">
        <v>153</v>
      </c>
      <c r="E195" s="220" t="s">
        <v>432</v>
      </c>
      <c r="F195" s="221" t="s">
        <v>433</v>
      </c>
      <c r="G195" s="222" t="s">
        <v>163</v>
      </c>
      <c r="H195" s="223">
        <v>5</v>
      </c>
      <c r="I195" s="224"/>
      <c r="J195" s="225">
        <f>ROUND(I195*H195,2)</f>
        <v>0</v>
      </c>
      <c r="K195" s="221" t="s">
        <v>1</v>
      </c>
      <c r="L195" s="45"/>
      <c r="M195" s="226" t="s">
        <v>1</v>
      </c>
      <c r="N195" s="227" t="s">
        <v>38</v>
      </c>
      <c r="O195" s="92"/>
      <c r="P195" s="228">
        <f>O195*H195</f>
        <v>0</v>
      </c>
      <c r="Q195" s="228">
        <v>0</v>
      </c>
      <c r="R195" s="228">
        <f>Q195*H195</f>
        <v>0</v>
      </c>
      <c r="S195" s="228">
        <v>0</v>
      </c>
      <c r="T195" s="229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0" t="s">
        <v>238</v>
      </c>
      <c r="AT195" s="230" t="s">
        <v>153</v>
      </c>
      <c r="AU195" s="230" t="s">
        <v>83</v>
      </c>
      <c r="AY195" s="18" t="s">
        <v>150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8" t="s">
        <v>81</v>
      </c>
      <c r="BK195" s="231">
        <f>ROUND(I195*H195,2)</f>
        <v>0</v>
      </c>
      <c r="BL195" s="18" t="s">
        <v>238</v>
      </c>
      <c r="BM195" s="230" t="s">
        <v>434</v>
      </c>
    </row>
    <row r="196" s="12" customFormat="1" ht="22.8" customHeight="1">
      <c r="A196" s="12"/>
      <c r="B196" s="203"/>
      <c r="C196" s="204"/>
      <c r="D196" s="205" t="s">
        <v>72</v>
      </c>
      <c r="E196" s="217" t="s">
        <v>435</v>
      </c>
      <c r="F196" s="217" t="s">
        <v>436</v>
      </c>
      <c r="G196" s="204"/>
      <c r="H196" s="204"/>
      <c r="I196" s="207"/>
      <c r="J196" s="218">
        <f>BK196</f>
        <v>0</v>
      </c>
      <c r="K196" s="204"/>
      <c r="L196" s="209"/>
      <c r="M196" s="210"/>
      <c r="N196" s="211"/>
      <c r="O196" s="211"/>
      <c r="P196" s="212">
        <f>P197</f>
        <v>0</v>
      </c>
      <c r="Q196" s="211"/>
      <c r="R196" s="212">
        <f>R197</f>
        <v>0</v>
      </c>
      <c r="S196" s="211"/>
      <c r="T196" s="213">
        <f>T197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4" t="s">
        <v>83</v>
      </c>
      <c r="AT196" s="215" t="s">
        <v>72</v>
      </c>
      <c r="AU196" s="215" t="s">
        <v>81</v>
      </c>
      <c r="AY196" s="214" t="s">
        <v>150</v>
      </c>
      <c r="BK196" s="216">
        <f>BK197</f>
        <v>0</v>
      </c>
    </row>
    <row r="197" s="2" customFormat="1" ht="16.5" customHeight="1">
      <c r="A197" s="39"/>
      <c r="B197" s="40"/>
      <c r="C197" s="219" t="s">
        <v>276</v>
      </c>
      <c r="D197" s="219" t="s">
        <v>153</v>
      </c>
      <c r="E197" s="220" t="s">
        <v>437</v>
      </c>
      <c r="F197" s="221" t="s">
        <v>438</v>
      </c>
      <c r="G197" s="222" t="s">
        <v>183</v>
      </c>
      <c r="H197" s="223">
        <v>152</v>
      </c>
      <c r="I197" s="224"/>
      <c r="J197" s="225">
        <f>ROUND(I197*H197,2)</f>
        <v>0</v>
      </c>
      <c r="K197" s="221" t="s">
        <v>177</v>
      </c>
      <c r="L197" s="45"/>
      <c r="M197" s="226" t="s">
        <v>1</v>
      </c>
      <c r="N197" s="227" t="s">
        <v>38</v>
      </c>
      <c r="O197" s="92"/>
      <c r="P197" s="228">
        <f>O197*H197</f>
        <v>0</v>
      </c>
      <c r="Q197" s="228">
        <v>0</v>
      </c>
      <c r="R197" s="228">
        <f>Q197*H197</f>
        <v>0</v>
      </c>
      <c r="S197" s="228">
        <v>0</v>
      </c>
      <c r="T197" s="22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0" t="s">
        <v>238</v>
      </c>
      <c r="AT197" s="230" t="s">
        <v>153</v>
      </c>
      <c r="AU197" s="230" t="s">
        <v>83</v>
      </c>
      <c r="AY197" s="18" t="s">
        <v>150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8" t="s">
        <v>81</v>
      </c>
      <c r="BK197" s="231">
        <f>ROUND(I197*H197,2)</f>
        <v>0</v>
      </c>
      <c r="BL197" s="18" t="s">
        <v>238</v>
      </c>
      <c r="BM197" s="230" t="s">
        <v>439</v>
      </c>
    </row>
    <row r="198" s="12" customFormat="1" ht="22.8" customHeight="1">
      <c r="A198" s="12"/>
      <c r="B198" s="203"/>
      <c r="C198" s="204"/>
      <c r="D198" s="205" t="s">
        <v>72</v>
      </c>
      <c r="E198" s="217" t="s">
        <v>440</v>
      </c>
      <c r="F198" s="217" t="s">
        <v>441</v>
      </c>
      <c r="G198" s="204"/>
      <c r="H198" s="204"/>
      <c r="I198" s="207"/>
      <c r="J198" s="218">
        <f>BK198</f>
        <v>0</v>
      </c>
      <c r="K198" s="204"/>
      <c r="L198" s="209"/>
      <c r="M198" s="210"/>
      <c r="N198" s="211"/>
      <c r="O198" s="211"/>
      <c r="P198" s="212">
        <f>SUM(P199:P202)</f>
        <v>0</v>
      </c>
      <c r="Q198" s="211"/>
      <c r="R198" s="212">
        <f>SUM(R199:R202)</f>
        <v>0</v>
      </c>
      <c r="S198" s="211"/>
      <c r="T198" s="213">
        <f>SUM(T199:T202)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14" t="s">
        <v>83</v>
      </c>
      <c r="AT198" s="215" t="s">
        <v>72</v>
      </c>
      <c r="AU198" s="215" t="s">
        <v>81</v>
      </c>
      <c r="AY198" s="214" t="s">
        <v>150</v>
      </c>
      <c r="BK198" s="216">
        <f>SUM(BK199:BK202)</f>
        <v>0</v>
      </c>
    </row>
    <row r="199" s="2" customFormat="1" ht="24.15" customHeight="1">
      <c r="A199" s="39"/>
      <c r="B199" s="40"/>
      <c r="C199" s="219" t="s">
        <v>280</v>
      </c>
      <c r="D199" s="219" t="s">
        <v>153</v>
      </c>
      <c r="E199" s="220" t="s">
        <v>442</v>
      </c>
      <c r="F199" s="221" t="s">
        <v>443</v>
      </c>
      <c r="G199" s="222" t="s">
        <v>200</v>
      </c>
      <c r="H199" s="223">
        <v>4</v>
      </c>
      <c r="I199" s="224"/>
      <c r="J199" s="225">
        <f>ROUND(I199*H199,2)</f>
        <v>0</v>
      </c>
      <c r="K199" s="221" t="s">
        <v>444</v>
      </c>
      <c r="L199" s="45"/>
      <c r="M199" s="226" t="s">
        <v>1</v>
      </c>
      <c r="N199" s="227" t="s">
        <v>38</v>
      </c>
      <c r="O199" s="92"/>
      <c r="P199" s="228">
        <f>O199*H199</f>
        <v>0</v>
      </c>
      <c r="Q199" s="228">
        <v>0</v>
      </c>
      <c r="R199" s="228">
        <f>Q199*H199</f>
        <v>0</v>
      </c>
      <c r="S199" s="228">
        <v>0</v>
      </c>
      <c r="T199" s="22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0" t="s">
        <v>238</v>
      </c>
      <c r="AT199" s="230" t="s">
        <v>153</v>
      </c>
      <c r="AU199" s="230" t="s">
        <v>83</v>
      </c>
      <c r="AY199" s="18" t="s">
        <v>150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8" t="s">
        <v>81</v>
      </c>
      <c r="BK199" s="231">
        <f>ROUND(I199*H199,2)</f>
        <v>0</v>
      </c>
      <c r="BL199" s="18" t="s">
        <v>238</v>
      </c>
      <c r="BM199" s="230" t="s">
        <v>445</v>
      </c>
    </row>
    <row r="200" s="2" customFormat="1">
      <c r="A200" s="39"/>
      <c r="B200" s="40"/>
      <c r="C200" s="41"/>
      <c r="D200" s="234" t="s">
        <v>260</v>
      </c>
      <c r="E200" s="41"/>
      <c r="F200" s="277" t="s">
        <v>446</v>
      </c>
      <c r="G200" s="41"/>
      <c r="H200" s="41"/>
      <c r="I200" s="278"/>
      <c r="J200" s="41"/>
      <c r="K200" s="41"/>
      <c r="L200" s="45"/>
      <c r="M200" s="279"/>
      <c r="N200" s="280"/>
      <c r="O200" s="92"/>
      <c r="P200" s="92"/>
      <c r="Q200" s="92"/>
      <c r="R200" s="92"/>
      <c r="S200" s="92"/>
      <c r="T200" s="93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260</v>
      </c>
      <c r="AU200" s="18" t="s">
        <v>83</v>
      </c>
    </row>
    <row r="201" s="2" customFormat="1" ht="16.5" customHeight="1">
      <c r="A201" s="39"/>
      <c r="B201" s="40"/>
      <c r="C201" s="219" t="s">
        <v>284</v>
      </c>
      <c r="D201" s="219" t="s">
        <v>153</v>
      </c>
      <c r="E201" s="220" t="s">
        <v>447</v>
      </c>
      <c r="F201" s="221" t="s">
        <v>448</v>
      </c>
      <c r="G201" s="222" t="s">
        <v>200</v>
      </c>
      <c r="H201" s="223">
        <v>2</v>
      </c>
      <c r="I201" s="224"/>
      <c r="J201" s="225">
        <f>ROUND(I201*H201,2)</f>
        <v>0</v>
      </c>
      <c r="K201" s="221" t="s">
        <v>1</v>
      </c>
      <c r="L201" s="45"/>
      <c r="M201" s="226" t="s">
        <v>1</v>
      </c>
      <c r="N201" s="227" t="s">
        <v>38</v>
      </c>
      <c r="O201" s="92"/>
      <c r="P201" s="228">
        <f>O201*H201</f>
        <v>0</v>
      </c>
      <c r="Q201" s="228">
        <v>0</v>
      </c>
      <c r="R201" s="228">
        <f>Q201*H201</f>
        <v>0</v>
      </c>
      <c r="S201" s="228">
        <v>0</v>
      </c>
      <c r="T201" s="229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0" t="s">
        <v>238</v>
      </c>
      <c r="AT201" s="230" t="s">
        <v>153</v>
      </c>
      <c r="AU201" s="230" t="s">
        <v>83</v>
      </c>
      <c r="AY201" s="18" t="s">
        <v>150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8" t="s">
        <v>81</v>
      </c>
      <c r="BK201" s="231">
        <f>ROUND(I201*H201,2)</f>
        <v>0</v>
      </c>
      <c r="BL201" s="18" t="s">
        <v>238</v>
      </c>
      <c r="BM201" s="230" t="s">
        <v>449</v>
      </c>
    </row>
    <row r="202" s="2" customFormat="1" ht="24.15" customHeight="1">
      <c r="A202" s="39"/>
      <c r="B202" s="40"/>
      <c r="C202" s="219" t="s">
        <v>288</v>
      </c>
      <c r="D202" s="219" t="s">
        <v>153</v>
      </c>
      <c r="E202" s="220" t="s">
        <v>450</v>
      </c>
      <c r="F202" s="221" t="s">
        <v>451</v>
      </c>
      <c r="G202" s="222" t="s">
        <v>210</v>
      </c>
      <c r="H202" s="223">
        <v>0.076</v>
      </c>
      <c r="I202" s="224"/>
      <c r="J202" s="225">
        <f>ROUND(I202*H202,2)</f>
        <v>0</v>
      </c>
      <c r="K202" s="221" t="s">
        <v>444</v>
      </c>
      <c r="L202" s="45"/>
      <c r="M202" s="226" t="s">
        <v>1</v>
      </c>
      <c r="N202" s="227" t="s">
        <v>38</v>
      </c>
      <c r="O202" s="92"/>
      <c r="P202" s="228">
        <f>O202*H202</f>
        <v>0</v>
      </c>
      <c r="Q202" s="228">
        <v>0</v>
      </c>
      <c r="R202" s="228">
        <f>Q202*H202</f>
        <v>0</v>
      </c>
      <c r="S202" s="228">
        <v>0</v>
      </c>
      <c r="T202" s="22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0" t="s">
        <v>238</v>
      </c>
      <c r="AT202" s="230" t="s">
        <v>153</v>
      </c>
      <c r="AU202" s="230" t="s">
        <v>83</v>
      </c>
      <c r="AY202" s="18" t="s">
        <v>150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8" t="s">
        <v>81</v>
      </c>
      <c r="BK202" s="231">
        <f>ROUND(I202*H202,2)</f>
        <v>0</v>
      </c>
      <c r="BL202" s="18" t="s">
        <v>238</v>
      </c>
      <c r="BM202" s="230" t="s">
        <v>452</v>
      </c>
    </row>
    <row r="203" s="12" customFormat="1" ht="22.8" customHeight="1">
      <c r="A203" s="12"/>
      <c r="B203" s="203"/>
      <c r="C203" s="204"/>
      <c r="D203" s="205" t="s">
        <v>72</v>
      </c>
      <c r="E203" s="217" t="s">
        <v>453</v>
      </c>
      <c r="F203" s="217" t="s">
        <v>454</v>
      </c>
      <c r="G203" s="204"/>
      <c r="H203" s="204"/>
      <c r="I203" s="207"/>
      <c r="J203" s="218">
        <f>BK203</f>
        <v>0</v>
      </c>
      <c r="K203" s="204"/>
      <c r="L203" s="209"/>
      <c r="M203" s="210"/>
      <c r="N203" s="211"/>
      <c r="O203" s="211"/>
      <c r="P203" s="212">
        <f>SUM(P204:P213)</f>
        <v>0</v>
      </c>
      <c r="Q203" s="211"/>
      <c r="R203" s="212">
        <f>SUM(R204:R213)</f>
        <v>0.076299999999999984</v>
      </c>
      <c r="S203" s="211"/>
      <c r="T203" s="213">
        <f>SUM(T204:T213)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14" t="s">
        <v>83</v>
      </c>
      <c r="AT203" s="215" t="s">
        <v>72</v>
      </c>
      <c r="AU203" s="215" t="s">
        <v>81</v>
      </c>
      <c r="AY203" s="214" t="s">
        <v>150</v>
      </c>
      <c r="BK203" s="216">
        <f>SUM(BK204:BK213)</f>
        <v>0</v>
      </c>
    </row>
    <row r="204" s="2" customFormat="1" ht="37.8" customHeight="1">
      <c r="A204" s="39"/>
      <c r="B204" s="40"/>
      <c r="C204" s="219" t="s">
        <v>294</v>
      </c>
      <c r="D204" s="219" t="s">
        <v>153</v>
      </c>
      <c r="E204" s="220" t="s">
        <v>455</v>
      </c>
      <c r="F204" s="221" t="s">
        <v>456</v>
      </c>
      <c r="G204" s="222" t="s">
        <v>183</v>
      </c>
      <c r="H204" s="223">
        <v>152</v>
      </c>
      <c r="I204" s="224"/>
      <c r="J204" s="225">
        <f>ROUND(I204*H204,2)</f>
        <v>0</v>
      </c>
      <c r="K204" s="221" t="s">
        <v>177</v>
      </c>
      <c r="L204" s="45"/>
      <c r="M204" s="226" t="s">
        <v>1</v>
      </c>
      <c r="N204" s="227" t="s">
        <v>38</v>
      </c>
      <c r="O204" s="92"/>
      <c r="P204" s="228">
        <f>O204*H204</f>
        <v>0</v>
      </c>
      <c r="Q204" s="228">
        <v>0.00012</v>
      </c>
      <c r="R204" s="228">
        <f>Q204*H204</f>
        <v>0.01824</v>
      </c>
      <c r="S204" s="228">
        <v>0</v>
      </c>
      <c r="T204" s="229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0" t="s">
        <v>238</v>
      </c>
      <c r="AT204" s="230" t="s">
        <v>153</v>
      </c>
      <c r="AU204" s="230" t="s">
        <v>83</v>
      </c>
      <c r="AY204" s="18" t="s">
        <v>150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8" t="s">
        <v>81</v>
      </c>
      <c r="BK204" s="231">
        <f>ROUND(I204*H204,2)</f>
        <v>0</v>
      </c>
      <c r="BL204" s="18" t="s">
        <v>238</v>
      </c>
      <c r="BM204" s="230" t="s">
        <v>457</v>
      </c>
    </row>
    <row r="205" s="2" customFormat="1">
      <c r="A205" s="39"/>
      <c r="B205" s="40"/>
      <c r="C205" s="41"/>
      <c r="D205" s="234" t="s">
        <v>260</v>
      </c>
      <c r="E205" s="41"/>
      <c r="F205" s="277" t="s">
        <v>458</v>
      </c>
      <c r="G205" s="41"/>
      <c r="H205" s="41"/>
      <c r="I205" s="278"/>
      <c r="J205" s="41"/>
      <c r="K205" s="41"/>
      <c r="L205" s="45"/>
      <c r="M205" s="279"/>
      <c r="N205" s="280"/>
      <c r="O205" s="92"/>
      <c r="P205" s="92"/>
      <c r="Q205" s="92"/>
      <c r="R205" s="92"/>
      <c r="S205" s="92"/>
      <c r="T205" s="93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260</v>
      </c>
      <c r="AU205" s="18" t="s">
        <v>83</v>
      </c>
    </row>
    <row r="206" s="2" customFormat="1" ht="37.8" customHeight="1">
      <c r="A206" s="39"/>
      <c r="B206" s="40"/>
      <c r="C206" s="219" t="s">
        <v>299</v>
      </c>
      <c r="D206" s="219" t="s">
        <v>153</v>
      </c>
      <c r="E206" s="220" t="s">
        <v>459</v>
      </c>
      <c r="F206" s="221" t="s">
        <v>460</v>
      </c>
      <c r="G206" s="222" t="s">
        <v>163</v>
      </c>
      <c r="H206" s="223">
        <v>28</v>
      </c>
      <c r="I206" s="224"/>
      <c r="J206" s="225">
        <f>ROUND(I206*H206,2)</f>
        <v>0</v>
      </c>
      <c r="K206" s="221" t="s">
        <v>177</v>
      </c>
      <c r="L206" s="45"/>
      <c r="M206" s="226" t="s">
        <v>1</v>
      </c>
      <c r="N206" s="227" t="s">
        <v>38</v>
      </c>
      <c r="O206" s="92"/>
      <c r="P206" s="228">
        <f>O206*H206</f>
        <v>0</v>
      </c>
      <c r="Q206" s="228">
        <v>0.00174</v>
      </c>
      <c r="R206" s="228">
        <f>Q206*H206</f>
        <v>0.04872</v>
      </c>
      <c r="S206" s="228">
        <v>0</v>
      </c>
      <c r="T206" s="22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0" t="s">
        <v>238</v>
      </c>
      <c r="AT206" s="230" t="s">
        <v>153</v>
      </c>
      <c r="AU206" s="230" t="s">
        <v>83</v>
      </c>
      <c r="AY206" s="18" t="s">
        <v>150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8" t="s">
        <v>81</v>
      </c>
      <c r="BK206" s="231">
        <f>ROUND(I206*H206,2)</f>
        <v>0</v>
      </c>
      <c r="BL206" s="18" t="s">
        <v>238</v>
      </c>
      <c r="BM206" s="230" t="s">
        <v>461</v>
      </c>
    </row>
    <row r="207" s="2" customFormat="1" ht="16.5" customHeight="1">
      <c r="A207" s="39"/>
      <c r="B207" s="40"/>
      <c r="C207" s="281" t="s">
        <v>303</v>
      </c>
      <c r="D207" s="281" t="s">
        <v>304</v>
      </c>
      <c r="E207" s="282" t="s">
        <v>462</v>
      </c>
      <c r="F207" s="283" t="s">
        <v>463</v>
      </c>
      <c r="G207" s="284" t="s">
        <v>200</v>
      </c>
      <c r="H207" s="285">
        <v>12</v>
      </c>
      <c r="I207" s="286"/>
      <c r="J207" s="287">
        <f>ROUND(I207*H207,2)</f>
        <v>0</v>
      </c>
      <c r="K207" s="283" t="s">
        <v>177</v>
      </c>
      <c r="L207" s="288"/>
      <c r="M207" s="289" t="s">
        <v>1</v>
      </c>
      <c r="N207" s="290" t="s">
        <v>38</v>
      </c>
      <c r="O207" s="92"/>
      <c r="P207" s="228">
        <f>O207*H207</f>
        <v>0</v>
      </c>
      <c r="Q207" s="228">
        <v>6E-05</v>
      </c>
      <c r="R207" s="228">
        <f>Q207*H207</f>
        <v>0.00072</v>
      </c>
      <c r="S207" s="228">
        <v>0</v>
      </c>
      <c r="T207" s="229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0" t="s">
        <v>307</v>
      </c>
      <c r="AT207" s="230" t="s">
        <v>304</v>
      </c>
      <c r="AU207" s="230" t="s">
        <v>83</v>
      </c>
      <c r="AY207" s="18" t="s">
        <v>150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8" t="s">
        <v>81</v>
      </c>
      <c r="BK207" s="231">
        <f>ROUND(I207*H207,2)</f>
        <v>0</v>
      </c>
      <c r="BL207" s="18" t="s">
        <v>238</v>
      </c>
      <c r="BM207" s="230" t="s">
        <v>464</v>
      </c>
    </row>
    <row r="208" s="2" customFormat="1">
      <c r="A208" s="39"/>
      <c r="B208" s="40"/>
      <c r="C208" s="41"/>
      <c r="D208" s="234" t="s">
        <v>260</v>
      </c>
      <c r="E208" s="41"/>
      <c r="F208" s="277" t="s">
        <v>465</v>
      </c>
      <c r="G208" s="41"/>
      <c r="H208" s="41"/>
      <c r="I208" s="278"/>
      <c r="J208" s="41"/>
      <c r="K208" s="41"/>
      <c r="L208" s="45"/>
      <c r="M208" s="279"/>
      <c r="N208" s="280"/>
      <c r="O208" s="92"/>
      <c r="P208" s="92"/>
      <c r="Q208" s="92"/>
      <c r="R208" s="92"/>
      <c r="S208" s="92"/>
      <c r="T208" s="93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260</v>
      </c>
      <c r="AU208" s="18" t="s">
        <v>83</v>
      </c>
    </row>
    <row r="209" s="2" customFormat="1" ht="24.15" customHeight="1">
      <c r="A209" s="39"/>
      <c r="B209" s="40"/>
      <c r="C209" s="219" t="s">
        <v>310</v>
      </c>
      <c r="D209" s="219" t="s">
        <v>153</v>
      </c>
      <c r="E209" s="220" t="s">
        <v>466</v>
      </c>
      <c r="F209" s="221" t="s">
        <v>467</v>
      </c>
      <c r="G209" s="222" t="s">
        <v>183</v>
      </c>
      <c r="H209" s="223">
        <v>24</v>
      </c>
      <c r="I209" s="224"/>
      <c r="J209" s="225">
        <f>ROUND(I209*H209,2)</f>
        <v>0</v>
      </c>
      <c r="K209" s="221" t="s">
        <v>177</v>
      </c>
      <c r="L209" s="45"/>
      <c r="M209" s="226" t="s">
        <v>1</v>
      </c>
      <c r="N209" s="227" t="s">
        <v>38</v>
      </c>
      <c r="O209" s="92"/>
      <c r="P209" s="228">
        <f>O209*H209</f>
        <v>0</v>
      </c>
      <c r="Q209" s="228">
        <v>6E-05</v>
      </c>
      <c r="R209" s="228">
        <f>Q209*H209</f>
        <v>0.00144</v>
      </c>
      <c r="S209" s="228">
        <v>0</v>
      </c>
      <c r="T209" s="229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0" t="s">
        <v>238</v>
      </c>
      <c r="AT209" s="230" t="s">
        <v>153</v>
      </c>
      <c r="AU209" s="230" t="s">
        <v>83</v>
      </c>
      <c r="AY209" s="18" t="s">
        <v>150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8" t="s">
        <v>81</v>
      </c>
      <c r="BK209" s="231">
        <f>ROUND(I209*H209,2)</f>
        <v>0</v>
      </c>
      <c r="BL209" s="18" t="s">
        <v>238</v>
      </c>
      <c r="BM209" s="230" t="s">
        <v>468</v>
      </c>
    </row>
    <row r="210" s="2" customFormat="1" ht="24.15" customHeight="1">
      <c r="A210" s="39"/>
      <c r="B210" s="40"/>
      <c r="C210" s="219" t="s">
        <v>315</v>
      </c>
      <c r="D210" s="219" t="s">
        <v>153</v>
      </c>
      <c r="E210" s="220" t="s">
        <v>469</v>
      </c>
      <c r="F210" s="221" t="s">
        <v>470</v>
      </c>
      <c r="G210" s="222" t="s">
        <v>183</v>
      </c>
      <c r="H210" s="223">
        <v>7</v>
      </c>
      <c r="I210" s="224"/>
      <c r="J210" s="225">
        <f>ROUND(I210*H210,2)</f>
        <v>0</v>
      </c>
      <c r="K210" s="221" t="s">
        <v>177</v>
      </c>
      <c r="L210" s="45"/>
      <c r="M210" s="226" t="s">
        <v>1</v>
      </c>
      <c r="N210" s="227" t="s">
        <v>38</v>
      </c>
      <c r="O210" s="92"/>
      <c r="P210" s="228">
        <f>O210*H210</f>
        <v>0</v>
      </c>
      <c r="Q210" s="228">
        <v>0.0001</v>
      </c>
      <c r="R210" s="228">
        <f>Q210*H210</f>
        <v>0.0007</v>
      </c>
      <c r="S210" s="228">
        <v>0</v>
      </c>
      <c r="T210" s="229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0" t="s">
        <v>238</v>
      </c>
      <c r="AT210" s="230" t="s">
        <v>153</v>
      </c>
      <c r="AU210" s="230" t="s">
        <v>83</v>
      </c>
      <c r="AY210" s="18" t="s">
        <v>150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8" t="s">
        <v>81</v>
      </c>
      <c r="BK210" s="231">
        <f>ROUND(I210*H210,2)</f>
        <v>0</v>
      </c>
      <c r="BL210" s="18" t="s">
        <v>238</v>
      </c>
      <c r="BM210" s="230" t="s">
        <v>471</v>
      </c>
    </row>
    <row r="211" s="2" customFormat="1" ht="21.75" customHeight="1">
      <c r="A211" s="39"/>
      <c r="B211" s="40"/>
      <c r="C211" s="219" t="s">
        <v>319</v>
      </c>
      <c r="D211" s="219" t="s">
        <v>153</v>
      </c>
      <c r="E211" s="220" t="s">
        <v>472</v>
      </c>
      <c r="F211" s="221" t="s">
        <v>473</v>
      </c>
      <c r="G211" s="222" t="s">
        <v>183</v>
      </c>
      <c r="H211" s="223">
        <v>8</v>
      </c>
      <c r="I211" s="224"/>
      <c r="J211" s="225">
        <f>ROUND(I211*H211,2)</f>
        <v>0</v>
      </c>
      <c r="K211" s="221" t="s">
        <v>177</v>
      </c>
      <c r="L211" s="45"/>
      <c r="M211" s="226" t="s">
        <v>1</v>
      </c>
      <c r="N211" s="227" t="s">
        <v>38</v>
      </c>
      <c r="O211" s="92"/>
      <c r="P211" s="228">
        <f>O211*H211</f>
        <v>0</v>
      </c>
      <c r="Q211" s="228">
        <v>6E-05</v>
      </c>
      <c r="R211" s="228">
        <f>Q211*H211</f>
        <v>0.00048</v>
      </c>
      <c r="S211" s="228">
        <v>0</v>
      </c>
      <c r="T211" s="229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0" t="s">
        <v>238</v>
      </c>
      <c r="AT211" s="230" t="s">
        <v>153</v>
      </c>
      <c r="AU211" s="230" t="s">
        <v>83</v>
      </c>
      <c r="AY211" s="18" t="s">
        <v>150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8" t="s">
        <v>81</v>
      </c>
      <c r="BK211" s="231">
        <f>ROUND(I211*H211,2)</f>
        <v>0</v>
      </c>
      <c r="BL211" s="18" t="s">
        <v>238</v>
      </c>
      <c r="BM211" s="230" t="s">
        <v>474</v>
      </c>
    </row>
    <row r="212" s="2" customFormat="1" ht="16.5" customHeight="1">
      <c r="A212" s="39"/>
      <c r="B212" s="40"/>
      <c r="C212" s="281" t="s">
        <v>307</v>
      </c>
      <c r="D212" s="281" t="s">
        <v>304</v>
      </c>
      <c r="E212" s="282" t="s">
        <v>475</v>
      </c>
      <c r="F212" s="283" t="s">
        <v>476</v>
      </c>
      <c r="G212" s="284" t="s">
        <v>477</v>
      </c>
      <c r="H212" s="285">
        <v>6</v>
      </c>
      <c r="I212" s="286"/>
      <c r="J212" s="287">
        <f>ROUND(I212*H212,2)</f>
        <v>0</v>
      </c>
      <c r="K212" s="283" t="s">
        <v>444</v>
      </c>
      <c r="L212" s="288"/>
      <c r="M212" s="289" t="s">
        <v>1</v>
      </c>
      <c r="N212" s="290" t="s">
        <v>38</v>
      </c>
      <c r="O212" s="92"/>
      <c r="P212" s="228">
        <f>O212*H212</f>
        <v>0</v>
      </c>
      <c r="Q212" s="228">
        <v>0.001</v>
      </c>
      <c r="R212" s="228">
        <f>Q212*H212</f>
        <v>0.006</v>
      </c>
      <c r="S212" s="228">
        <v>0</v>
      </c>
      <c r="T212" s="229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0" t="s">
        <v>307</v>
      </c>
      <c r="AT212" s="230" t="s">
        <v>304</v>
      </c>
      <c r="AU212" s="230" t="s">
        <v>83</v>
      </c>
      <c r="AY212" s="18" t="s">
        <v>150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8" t="s">
        <v>81</v>
      </c>
      <c r="BK212" s="231">
        <f>ROUND(I212*H212,2)</f>
        <v>0</v>
      </c>
      <c r="BL212" s="18" t="s">
        <v>238</v>
      </c>
      <c r="BM212" s="230" t="s">
        <v>478</v>
      </c>
    </row>
    <row r="213" s="2" customFormat="1">
      <c r="A213" s="39"/>
      <c r="B213" s="40"/>
      <c r="C213" s="41"/>
      <c r="D213" s="234" t="s">
        <v>260</v>
      </c>
      <c r="E213" s="41"/>
      <c r="F213" s="277" t="s">
        <v>479</v>
      </c>
      <c r="G213" s="41"/>
      <c r="H213" s="41"/>
      <c r="I213" s="278"/>
      <c r="J213" s="41"/>
      <c r="K213" s="41"/>
      <c r="L213" s="45"/>
      <c r="M213" s="279"/>
      <c r="N213" s="280"/>
      <c r="O213" s="92"/>
      <c r="P213" s="92"/>
      <c r="Q213" s="92"/>
      <c r="R213" s="92"/>
      <c r="S213" s="92"/>
      <c r="T213" s="93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260</v>
      </c>
      <c r="AU213" s="18" t="s">
        <v>83</v>
      </c>
    </row>
    <row r="214" s="12" customFormat="1" ht="22.8" customHeight="1">
      <c r="A214" s="12"/>
      <c r="B214" s="203"/>
      <c r="C214" s="204"/>
      <c r="D214" s="205" t="s">
        <v>72</v>
      </c>
      <c r="E214" s="217" t="s">
        <v>232</v>
      </c>
      <c r="F214" s="217" t="s">
        <v>233</v>
      </c>
      <c r="G214" s="204"/>
      <c r="H214" s="204"/>
      <c r="I214" s="207"/>
      <c r="J214" s="218">
        <f>BK214</f>
        <v>0</v>
      </c>
      <c r="K214" s="204"/>
      <c r="L214" s="209"/>
      <c r="M214" s="210"/>
      <c r="N214" s="211"/>
      <c r="O214" s="211"/>
      <c r="P214" s="212">
        <f>SUM(P215:P217)</f>
        <v>0</v>
      </c>
      <c r="Q214" s="211"/>
      <c r="R214" s="212">
        <f>SUM(R215:R217)</f>
        <v>0</v>
      </c>
      <c r="S214" s="211"/>
      <c r="T214" s="213">
        <f>SUM(T215:T217)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14" t="s">
        <v>83</v>
      </c>
      <c r="AT214" s="215" t="s">
        <v>72</v>
      </c>
      <c r="AU214" s="215" t="s">
        <v>81</v>
      </c>
      <c r="AY214" s="214" t="s">
        <v>150</v>
      </c>
      <c r="BK214" s="216">
        <f>SUM(BK215:BK217)</f>
        <v>0</v>
      </c>
    </row>
    <row r="215" s="2" customFormat="1" ht="24.15" customHeight="1">
      <c r="A215" s="39"/>
      <c r="B215" s="40"/>
      <c r="C215" s="219" t="s">
        <v>329</v>
      </c>
      <c r="D215" s="219" t="s">
        <v>153</v>
      </c>
      <c r="E215" s="220" t="s">
        <v>235</v>
      </c>
      <c r="F215" s="221" t="s">
        <v>236</v>
      </c>
      <c r="G215" s="222" t="s">
        <v>237</v>
      </c>
      <c r="H215" s="276"/>
      <c r="I215" s="224"/>
      <c r="J215" s="225">
        <f>ROUND(I215*H215,2)</f>
        <v>0</v>
      </c>
      <c r="K215" s="221" t="s">
        <v>177</v>
      </c>
      <c r="L215" s="45"/>
      <c r="M215" s="226" t="s">
        <v>1</v>
      </c>
      <c r="N215" s="227" t="s">
        <v>38</v>
      </c>
      <c r="O215" s="92"/>
      <c r="P215" s="228">
        <f>O215*H215</f>
        <v>0</v>
      </c>
      <c r="Q215" s="228">
        <v>0</v>
      </c>
      <c r="R215" s="228">
        <f>Q215*H215</f>
        <v>0</v>
      </c>
      <c r="S215" s="228">
        <v>0</v>
      </c>
      <c r="T215" s="229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0" t="s">
        <v>238</v>
      </c>
      <c r="AT215" s="230" t="s">
        <v>153</v>
      </c>
      <c r="AU215" s="230" t="s">
        <v>83</v>
      </c>
      <c r="AY215" s="18" t="s">
        <v>150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8" t="s">
        <v>81</v>
      </c>
      <c r="BK215" s="231">
        <f>ROUND(I215*H215,2)</f>
        <v>0</v>
      </c>
      <c r="BL215" s="18" t="s">
        <v>238</v>
      </c>
      <c r="BM215" s="230" t="s">
        <v>239</v>
      </c>
    </row>
    <row r="216" s="2" customFormat="1" ht="37.8" customHeight="1">
      <c r="A216" s="39"/>
      <c r="B216" s="40"/>
      <c r="C216" s="219" t="s">
        <v>333</v>
      </c>
      <c r="D216" s="219" t="s">
        <v>153</v>
      </c>
      <c r="E216" s="220" t="s">
        <v>241</v>
      </c>
      <c r="F216" s="221" t="s">
        <v>242</v>
      </c>
      <c r="G216" s="222" t="s">
        <v>163</v>
      </c>
      <c r="H216" s="223">
        <v>6.84</v>
      </c>
      <c r="I216" s="224"/>
      <c r="J216" s="225">
        <f>ROUND(I216*H216,2)</f>
        <v>0</v>
      </c>
      <c r="K216" s="221" t="s">
        <v>1</v>
      </c>
      <c r="L216" s="45"/>
      <c r="M216" s="226" t="s">
        <v>1</v>
      </c>
      <c r="N216" s="227" t="s">
        <v>38</v>
      </c>
      <c r="O216" s="92"/>
      <c r="P216" s="228">
        <f>O216*H216</f>
        <v>0</v>
      </c>
      <c r="Q216" s="228">
        <v>0</v>
      </c>
      <c r="R216" s="228">
        <f>Q216*H216</f>
        <v>0</v>
      </c>
      <c r="S216" s="228">
        <v>0</v>
      </c>
      <c r="T216" s="229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0" t="s">
        <v>238</v>
      </c>
      <c r="AT216" s="230" t="s">
        <v>153</v>
      </c>
      <c r="AU216" s="230" t="s">
        <v>83</v>
      </c>
      <c r="AY216" s="18" t="s">
        <v>150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8" t="s">
        <v>81</v>
      </c>
      <c r="BK216" s="231">
        <f>ROUND(I216*H216,2)</f>
        <v>0</v>
      </c>
      <c r="BL216" s="18" t="s">
        <v>238</v>
      </c>
      <c r="BM216" s="230" t="s">
        <v>243</v>
      </c>
    </row>
    <row r="217" s="14" customFormat="1">
      <c r="A217" s="14"/>
      <c r="B217" s="243"/>
      <c r="C217" s="244"/>
      <c r="D217" s="234" t="s">
        <v>166</v>
      </c>
      <c r="E217" s="245" t="s">
        <v>1</v>
      </c>
      <c r="F217" s="246" t="s">
        <v>244</v>
      </c>
      <c r="G217" s="244"/>
      <c r="H217" s="247">
        <v>6.84</v>
      </c>
      <c r="I217" s="248"/>
      <c r="J217" s="244"/>
      <c r="K217" s="244"/>
      <c r="L217" s="249"/>
      <c r="M217" s="250"/>
      <c r="N217" s="251"/>
      <c r="O217" s="251"/>
      <c r="P217" s="251"/>
      <c r="Q217" s="251"/>
      <c r="R217" s="251"/>
      <c r="S217" s="251"/>
      <c r="T217" s="252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3" t="s">
        <v>166</v>
      </c>
      <c r="AU217" s="253" t="s">
        <v>83</v>
      </c>
      <c r="AV217" s="14" t="s">
        <v>83</v>
      </c>
      <c r="AW217" s="14" t="s">
        <v>30</v>
      </c>
      <c r="AX217" s="14" t="s">
        <v>81</v>
      </c>
      <c r="AY217" s="253" t="s">
        <v>150</v>
      </c>
    </row>
    <row r="218" s="12" customFormat="1" ht="22.8" customHeight="1">
      <c r="A218" s="12"/>
      <c r="B218" s="203"/>
      <c r="C218" s="204"/>
      <c r="D218" s="205" t="s">
        <v>72</v>
      </c>
      <c r="E218" s="217" t="s">
        <v>245</v>
      </c>
      <c r="F218" s="217" t="s">
        <v>246</v>
      </c>
      <c r="G218" s="204"/>
      <c r="H218" s="204"/>
      <c r="I218" s="207"/>
      <c r="J218" s="218">
        <f>BK218</f>
        <v>0</v>
      </c>
      <c r="K218" s="204"/>
      <c r="L218" s="209"/>
      <c r="M218" s="210"/>
      <c r="N218" s="211"/>
      <c r="O218" s="211"/>
      <c r="P218" s="212">
        <f>SUM(P219:P243)</f>
        <v>0</v>
      </c>
      <c r="Q218" s="211"/>
      <c r="R218" s="212">
        <f>SUM(R219:R243)</f>
        <v>0</v>
      </c>
      <c r="S218" s="211"/>
      <c r="T218" s="213">
        <f>SUM(T219:T243)</f>
        <v>0.072000000000000008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14" t="s">
        <v>83</v>
      </c>
      <c r="AT218" s="215" t="s">
        <v>72</v>
      </c>
      <c r="AU218" s="215" t="s">
        <v>81</v>
      </c>
      <c r="AY218" s="214" t="s">
        <v>150</v>
      </c>
      <c r="BK218" s="216">
        <f>SUM(BK219:BK243)</f>
        <v>0</v>
      </c>
    </row>
    <row r="219" s="2" customFormat="1" ht="24.15" customHeight="1">
      <c r="A219" s="39"/>
      <c r="B219" s="40"/>
      <c r="C219" s="219" t="s">
        <v>337</v>
      </c>
      <c r="D219" s="219" t="s">
        <v>153</v>
      </c>
      <c r="E219" s="220" t="s">
        <v>247</v>
      </c>
      <c r="F219" s="221" t="s">
        <v>248</v>
      </c>
      <c r="G219" s="222" t="s">
        <v>200</v>
      </c>
      <c r="H219" s="223">
        <v>3</v>
      </c>
      <c r="I219" s="224"/>
      <c r="J219" s="225">
        <f>ROUND(I219*H219,2)</f>
        <v>0</v>
      </c>
      <c r="K219" s="221" t="s">
        <v>177</v>
      </c>
      <c r="L219" s="45"/>
      <c r="M219" s="226" t="s">
        <v>1</v>
      </c>
      <c r="N219" s="227" t="s">
        <v>38</v>
      </c>
      <c r="O219" s="92"/>
      <c r="P219" s="228">
        <f>O219*H219</f>
        <v>0</v>
      </c>
      <c r="Q219" s="228">
        <v>0</v>
      </c>
      <c r="R219" s="228">
        <f>Q219*H219</f>
        <v>0</v>
      </c>
      <c r="S219" s="228">
        <v>0.024</v>
      </c>
      <c r="T219" s="229">
        <f>S219*H219</f>
        <v>0.072000000000000008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0" t="s">
        <v>238</v>
      </c>
      <c r="AT219" s="230" t="s">
        <v>153</v>
      </c>
      <c r="AU219" s="230" t="s">
        <v>83</v>
      </c>
      <c r="AY219" s="18" t="s">
        <v>150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8" t="s">
        <v>81</v>
      </c>
      <c r="BK219" s="231">
        <f>ROUND(I219*H219,2)</f>
        <v>0</v>
      </c>
      <c r="BL219" s="18" t="s">
        <v>238</v>
      </c>
      <c r="BM219" s="230" t="s">
        <v>249</v>
      </c>
    </row>
    <row r="220" s="14" customFormat="1">
      <c r="A220" s="14"/>
      <c r="B220" s="243"/>
      <c r="C220" s="244"/>
      <c r="D220" s="234" t="s">
        <v>166</v>
      </c>
      <c r="E220" s="245" t="s">
        <v>1</v>
      </c>
      <c r="F220" s="246" t="s">
        <v>250</v>
      </c>
      <c r="G220" s="244"/>
      <c r="H220" s="247">
        <v>1</v>
      </c>
      <c r="I220" s="248"/>
      <c r="J220" s="244"/>
      <c r="K220" s="244"/>
      <c r="L220" s="249"/>
      <c r="M220" s="250"/>
      <c r="N220" s="251"/>
      <c r="O220" s="251"/>
      <c r="P220" s="251"/>
      <c r="Q220" s="251"/>
      <c r="R220" s="251"/>
      <c r="S220" s="251"/>
      <c r="T220" s="252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3" t="s">
        <v>166</v>
      </c>
      <c r="AU220" s="253" t="s">
        <v>83</v>
      </c>
      <c r="AV220" s="14" t="s">
        <v>83</v>
      </c>
      <c r="AW220" s="14" t="s">
        <v>30</v>
      </c>
      <c r="AX220" s="14" t="s">
        <v>73</v>
      </c>
      <c r="AY220" s="253" t="s">
        <v>150</v>
      </c>
    </row>
    <row r="221" s="14" customFormat="1">
      <c r="A221" s="14"/>
      <c r="B221" s="243"/>
      <c r="C221" s="244"/>
      <c r="D221" s="234" t="s">
        <v>166</v>
      </c>
      <c r="E221" s="245" t="s">
        <v>1</v>
      </c>
      <c r="F221" s="246" t="s">
        <v>251</v>
      </c>
      <c r="G221" s="244"/>
      <c r="H221" s="247">
        <v>2</v>
      </c>
      <c r="I221" s="248"/>
      <c r="J221" s="244"/>
      <c r="K221" s="244"/>
      <c r="L221" s="249"/>
      <c r="M221" s="250"/>
      <c r="N221" s="251"/>
      <c r="O221" s="251"/>
      <c r="P221" s="251"/>
      <c r="Q221" s="251"/>
      <c r="R221" s="251"/>
      <c r="S221" s="251"/>
      <c r="T221" s="252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3" t="s">
        <v>166</v>
      </c>
      <c r="AU221" s="253" t="s">
        <v>83</v>
      </c>
      <c r="AV221" s="14" t="s">
        <v>83</v>
      </c>
      <c r="AW221" s="14" t="s">
        <v>30</v>
      </c>
      <c r="AX221" s="14" t="s">
        <v>73</v>
      </c>
      <c r="AY221" s="253" t="s">
        <v>150</v>
      </c>
    </row>
    <row r="222" s="16" customFormat="1">
      <c r="A222" s="16"/>
      <c r="B222" s="265"/>
      <c r="C222" s="266"/>
      <c r="D222" s="234" t="s">
        <v>166</v>
      </c>
      <c r="E222" s="267" t="s">
        <v>1</v>
      </c>
      <c r="F222" s="268" t="s">
        <v>174</v>
      </c>
      <c r="G222" s="266"/>
      <c r="H222" s="269">
        <v>3</v>
      </c>
      <c r="I222" s="270"/>
      <c r="J222" s="266"/>
      <c r="K222" s="266"/>
      <c r="L222" s="271"/>
      <c r="M222" s="272"/>
      <c r="N222" s="273"/>
      <c r="O222" s="273"/>
      <c r="P222" s="273"/>
      <c r="Q222" s="273"/>
      <c r="R222" s="273"/>
      <c r="S222" s="273"/>
      <c r="T222" s="274"/>
      <c r="U222" s="16"/>
      <c r="V222" s="16"/>
      <c r="W222" s="16"/>
      <c r="X222" s="16"/>
      <c r="Y222" s="16"/>
      <c r="Z222" s="16"/>
      <c r="AA222" s="16"/>
      <c r="AB222" s="16"/>
      <c r="AC222" s="16"/>
      <c r="AD222" s="16"/>
      <c r="AE222" s="16"/>
      <c r="AT222" s="275" t="s">
        <v>166</v>
      </c>
      <c r="AU222" s="275" t="s">
        <v>83</v>
      </c>
      <c r="AV222" s="16" t="s">
        <v>157</v>
      </c>
      <c r="AW222" s="16" t="s">
        <v>30</v>
      </c>
      <c r="AX222" s="16" t="s">
        <v>81</v>
      </c>
      <c r="AY222" s="275" t="s">
        <v>150</v>
      </c>
    </row>
    <row r="223" s="2" customFormat="1" ht="24.15" customHeight="1">
      <c r="A223" s="39"/>
      <c r="B223" s="40"/>
      <c r="C223" s="219" t="s">
        <v>341</v>
      </c>
      <c r="D223" s="219" t="s">
        <v>153</v>
      </c>
      <c r="E223" s="220" t="s">
        <v>253</v>
      </c>
      <c r="F223" s="221" t="s">
        <v>254</v>
      </c>
      <c r="G223" s="222" t="s">
        <v>237</v>
      </c>
      <c r="H223" s="276"/>
      <c r="I223" s="224"/>
      <c r="J223" s="225">
        <f>ROUND(I223*H223,2)</f>
        <v>0</v>
      </c>
      <c r="K223" s="221" t="s">
        <v>177</v>
      </c>
      <c r="L223" s="45"/>
      <c r="M223" s="226" t="s">
        <v>1</v>
      </c>
      <c r="N223" s="227" t="s">
        <v>38</v>
      </c>
      <c r="O223" s="92"/>
      <c r="P223" s="228">
        <f>O223*H223</f>
        <v>0</v>
      </c>
      <c r="Q223" s="228">
        <v>0</v>
      </c>
      <c r="R223" s="228">
        <f>Q223*H223</f>
        <v>0</v>
      </c>
      <c r="S223" s="228">
        <v>0</v>
      </c>
      <c r="T223" s="229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0" t="s">
        <v>238</v>
      </c>
      <c r="AT223" s="230" t="s">
        <v>153</v>
      </c>
      <c r="AU223" s="230" t="s">
        <v>83</v>
      </c>
      <c r="AY223" s="18" t="s">
        <v>150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8" t="s">
        <v>81</v>
      </c>
      <c r="BK223" s="231">
        <f>ROUND(I223*H223,2)</f>
        <v>0</v>
      </c>
      <c r="BL223" s="18" t="s">
        <v>238</v>
      </c>
      <c r="BM223" s="230" t="s">
        <v>255</v>
      </c>
    </row>
    <row r="224" s="2" customFormat="1" ht="44.25" customHeight="1">
      <c r="A224" s="39"/>
      <c r="B224" s="40"/>
      <c r="C224" s="219" t="s">
        <v>345</v>
      </c>
      <c r="D224" s="219" t="s">
        <v>153</v>
      </c>
      <c r="E224" s="220" t="s">
        <v>257</v>
      </c>
      <c r="F224" s="221" t="s">
        <v>258</v>
      </c>
      <c r="G224" s="222" t="s">
        <v>200</v>
      </c>
      <c r="H224" s="223">
        <v>2</v>
      </c>
      <c r="I224" s="224"/>
      <c r="J224" s="225">
        <f>ROUND(I224*H224,2)</f>
        <v>0</v>
      </c>
      <c r="K224" s="221" t="s">
        <v>1</v>
      </c>
      <c r="L224" s="45"/>
      <c r="M224" s="226" t="s">
        <v>1</v>
      </c>
      <c r="N224" s="227" t="s">
        <v>38</v>
      </c>
      <c r="O224" s="92"/>
      <c r="P224" s="228">
        <f>O224*H224</f>
        <v>0</v>
      </c>
      <c r="Q224" s="228">
        <v>0</v>
      </c>
      <c r="R224" s="228">
        <f>Q224*H224</f>
        <v>0</v>
      </c>
      <c r="S224" s="228">
        <v>0</v>
      </c>
      <c r="T224" s="229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0" t="s">
        <v>238</v>
      </c>
      <c r="AT224" s="230" t="s">
        <v>153</v>
      </c>
      <c r="AU224" s="230" t="s">
        <v>83</v>
      </c>
      <c r="AY224" s="18" t="s">
        <v>150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8" t="s">
        <v>81</v>
      </c>
      <c r="BK224" s="231">
        <f>ROUND(I224*H224,2)</f>
        <v>0</v>
      </c>
      <c r="BL224" s="18" t="s">
        <v>238</v>
      </c>
      <c r="BM224" s="230" t="s">
        <v>259</v>
      </c>
    </row>
    <row r="225" s="2" customFormat="1">
      <c r="A225" s="39"/>
      <c r="B225" s="40"/>
      <c r="C225" s="41"/>
      <c r="D225" s="234" t="s">
        <v>260</v>
      </c>
      <c r="E225" s="41"/>
      <c r="F225" s="277" t="s">
        <v>261</v>
      </c>
      <c r="G225" s="41"/>
      <c r="H225" s="41"/>
      <c r="I225" s="278"/>
      <c r="J225" s="41"/>
      <c r="K225" s="41"/>
      <c r="L225" s="45"/>
      <c r="M225" s="279"/>
      <c r="N225" s="280"/>
      <c r="O225" s="92"/>
      <c r="P225" s="92"/>
      <c r="Q225" s="92"/>
      <c r="R225" s="92"/>
      <c r="S225" s="92"/>
      <c r="T225" s="93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260</v>
      </c>
      <c r="AU225" s="18" t="s">
        <v>83</v>
      </c>
    </row>
    <row r="226" s="14" customFormat="1">
      <c r="A226" s="14"/>
      <c r="B226" s="243"/>
      <c r="C226" s="244"/>
      <c r="D226" s="234" t="s">
        <v>166</v>
      </c>
      <c r="E226" s="245" t="s">
        <v>1</v>
      </c>
      <c r="F226" s="246" t="s">
        <v>262</v>
      </c>
      <c r="G226" s="244"/>
      <c r="H226" s="247">
        <v>1</v>
      </c>
      <c r="I226" s="248"/>
      <c r="J226" s="244"/>
      <c r="K226" s="244"/>
      <c r="L226" s="249"/>
      <c r="M226" s="250"/>
      <c r="N226" s="251"/>
      <c r="O226" s="251"/>
      <c r="P226" s="251"/>
      <c r="Q226" s="251"/>
      <c r="R226" s="251"/>
      <c r="S226" s="251"/>
      <c r="T226" s="252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3" t="s">
        <v>166</v>
      </c>
      <c r="AU226" s="253" t="s">
        <v>83</v>
      </c>
      <c r="AV226" s="14" t="s">
        <v>83</v>
      </c>
      <c r="AW226" s="14" t="s">
        <v>30</v>
      </c>
      <c r="AX226" s="14" t="s">
        <v>73</v>
      </c>
      <c r="AY226" s="253" t="s">
        <v>150</v>
      </c>
    </row>
    <row r="227" s="14" customFormat="1">
      <c r="A227" s="14"/>
      <c r="B227" s="243"/>
      <c r="C227" s="244"/>
      <c r="D227" s="234" t="s">
        <v>166</v>
      </c>
      <c r="E227" s="245" t="s">
        <v>1</v>
      </c>
      <c r="F227" s="246" t="s">
        <v>263</v>
      </c>
      <c r="G227" s="244"/>
      <c r="H227" s="247">
        <v>1</v>
      </c>
      <c r="I227" s="248"/>
      <c r="J227" s="244"/>
      <c r="K227" s="244"/>
      <c r="L227" s="249"/>
      <c r="M227" s="250"/>
      <c r="N227" s="251"/>
      <c r="O227" s="251"/>
      <c r="P227" s="251"/>
      <c r="Q227" s="251"/>
      <c r="R227" s="251"/>
      <c r="S227" s="251"/>
      <c r="T227" s="252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3" t="s">
        <v>166</v>
      </c>
      <c r="AU227" s="253" t="s">
        <v>83</v>
      </c>
      <c r="AV227" s="14" t="s">
        <v>83</v>
      </c>
      <c r="AW227" s="14" t="s">
        <v>30</v>
      </c>
      <c r="AX227" s="14" t="s">
        <v>73</v>
      </c>
      <c r="AY227" s="253" t="s">
        <v>150</v>
      </c>
    </row>
    <row r="228" s="16" customFormat="1">
      <c r="A228" s="16"/>
      <c r="B228" s="265"/>
      <c r="C228" s="266"/>
      <c r="D228" s="234" t="s">
        <v>166</v>
      </c>
      <c r="E228" s="267" t="s">
        <v>1</v>
      </c>
      <c r="F228" s="268" t="s">
        <v>174</v>
      </c>
      <c r="G228" s="266"/>
      <c r="H228" s="269">
        <v>2</v>
      </c>
      <c r="I228" s="270"/>
      <c r="J228" s="266"/>
      <c r="K228" s="266"/>
      <c r="L228" s="271"/>
      <c r="M228" s="272"/>
      <c r="N228" s="273"/>
      <c r="O228" s="273"/>
      <c r="P228" s="273"/>
      <c r="Q228" s="273"/>
      <c r="R228" s="273"/>
      <c r="S228" s="273"/>
      <c r="T228" s="274"/>
      <c r="U228" s="16"/>
      <c r="V228" s="16"/>
      <c r="W228" s="16"/>
      <c r="X228" s="16"/>
      <c r="Y228" s="16"/>
      <c r="Z228" s="16"/>
      <c r="AA228" s="16"/>
      <c r="AB228" s="16"/>
      <c r="AC228" s="16"/>
      <c r="AD228" s="16"/>
      <c r="AE228" s="16"/>
      <c r="AT228" s="275" t="s">
        <v>166</v>
      </c>
      <c r="AU228" s="275" t="s">
        <v>83</v>
      </c>
      <c r="AV228" s="16" t="s">
        <v>157</v>
      </c>
      <c r="AW228" s="16" t="s">
        <v>30</v>
      </c>
      <c r="AX228" s="16" t="s">
        <v>81</v>
      </c>
      <c r="AY228" s="275" t="s">
        <v>150</v>
      </c>
    </row>
    <row r="229" s="2" customFormat="1" ht="21.75" customHeight="1">
      <c r="A229" s="39"/>
      <c r="B229" s="40"/>
      <c r="C229" s="219" t="s">
        <v>350</v>
      </c>
      <c r="D229" s="219" t="s">
        <v>153</v>
      </c>
      <c r="E229" s="220" t="s">
        <v>265</v>
      </c>
      <c r="F229" s="221" t="s">
        <v>266</v>
      </c>
      <c r="G229" s="222" t="s">
        <v>200</v>
      </c>
      <c r="H229" s="223">
        <v>2</v>
      </c>
      <c r="I229" s="224"/>
      <c r="J229" s="225">
        <f>ROUND(I229*H229,2)</f>
        <v>0</v>
      </c>
      <c r="K229" s="221" t="s">
        <v>1</v>
      </c>
      <c r="L229" s="45"/>
      <c r="M229" s="226" t="s">
        <v>1</v>
      </c>
      <c r="N229" s="227" t="s">
        <v>38</v>
      </c>
      <c r="O229" s="92"/>
      <c r="P229" s="228">
        <f>O229*H229</f>
        <v>0</v>
      </c>
      <c r="Q229" s="228">
        <v>0</v>
      </c>
      <c r="R229" s="228">
        <f>Q229*H229</f>
        <v>0</v>
      </c>
      <c r="S229" s="228">
        <v>0</v>
      </c>
      <c r="T229" s="229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0" t="s">
        <v>238</v>
      </c>
      <c r="AT229" s="230" t="s">
        <v>153</v>
      </c>
      <c r="AU229" s="230" t="s">
        <v>83</v>
      </c>
      <c r="AY229" s="18" t="s">
        <v>150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8" t="s">
        <v>81</v>
      </c>
      <c r="BK229" s="231">
        <f>ROUND(I229*H229,2)</f>
        <v>0</v>
      </c>
      <c r="BL229" s="18" t="s">
        <v>238</v>
      </c>
      <c r="BM229" s="230" t="s">
        <v>267</v>
      </c>
    </row>
    <row r="230" s="2" customFormat="1">
      <c r="A230" s="39"/>
      <c r="B230" s="40"/>
      <c r="C230" s="41"/>
      <c r="D230" s="234" t="s">
        <v>260</v>
      </c>
      <c r="E230" s="41"/>
      <c r="F230" s="277" t="s">
        <v>261</v>
      </c>
      <c r="G230" s="41"/>
      <c r="H230" s="41"/>
      <c r="I230" s="278"/>
      <c r="J230" s="41"/>
      <c r="K230" s="41"/>
      <c r="L230" s="45"/>
      <c r="M230" s="279"/>
      <c r="N230" s="280"/>
      <c r="O230" s="92"/>
      <c r="P230" s="92"/>
      <c r="Q230" s="92"/>
      <c r="R230" s="92"/>
      <c r="S230" s="92"/>
      <c r="T230" s="93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260</v>
      </c>
      <c r="AU230" s="18" t="s">
        <v>83</v>
      </c>
    </row>
    <row r="231" s="14" customFormat="1">
      <c r="A231" s="14"/>
      <c r="B231" s="243"/>
      <c r="C231" s="244"/>
      <c r="D231" s="234" t="s">
        <v>166</v>
      </c>
      <c r="E231" s="245" t="s">
        <v>1</v>
      </c>
      <c r="F231" s="246" t="s">
        <v>262</v>
      </c>
      <c r="G231" s="244"/>
      <c r="H231" s="247">
        <v>1</v>
      </c>
      <c r="I231" s="248"/>
      <c r="J231" s="244"/>
      <c r="K231" s="244"/>
      <c r="L231" s="249"/>
      <c r="M231" s="250"/>
      <c r="N231" s="251"/>
      <c r="O231" s="251"/>
      <c r="P231" s="251"/>
      <c r="Q231" s="251"/>
      <c r="R231" s="251"/>
      <c r="S231" s="251"/>
      <c r="T231" s="252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3" t="s">
        <v>166</v>
      </c>
      <c r="AU231" s="253" t="s">
        <v>83</v>
      </c>
      <c r="AV231" s="14" t="s">
        <v>83</v>
      </c>
      <c r="AW231" s="14" t="s">
        <v>30</v>
      </c>
      <c r="AX231" s="14" t="s">
        <v>73</v>
      </c>
      <c r="AY231" s="253" t="s">
        <v>150</v>
      </c>
    </row>
    <row r="232" s="14" customFormat="1">
      <c r="A232" s="14"/>
      <c r="B232" s="243"/>
      <c r="C232" s="244"/>
      <c r="D232" s="234" t="s">
        <v>166</v>
      </c>
      <c r="E232" s="245" t="s">
        <v>1</v>
      </c>
      <c r="F232" s="246" t="s">
        <v>263</v>
      </c>
      <c r="G232" s="244"/>
      <c r="H232" s="247">
        <v>1</v>
      </c>
      <c r="I232" s="248"/>
      <c r="J232" s="244"/>
      <c r="K232" s="244"/>
      <c r="L232" s="249"/>
      <c r="M232" s="250"/>
      <c r="N232" s="251"/>
      <c r="O232" s="251"/>
      <c r="P232" s="251"/>
      <c r="Q232" s="251"/>
      <c r="R232" s="251"/>
      <c r="S232" s="251"/>
      <c r="T232" s="252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3" t="s">
        <v>166</v>
      </c>
      <c r="AU232" s="253" t="s">
        <v>83</v>
      </c>
      <c r="AV232" s="14" t="s">
        <v>83</v>
      </c>
      <c r="AW232" s="14" t="s">
        <v>30</v>
      </c>
      <c r="AX232" s="14" t="s">
        <v>73</v>
      </c>
      <c r="AY232" s="253" t="s">
        <v>150</v>
      </c>
    </row>
    <row r="233" s="16" customFormat="1">
      <c r="A233" s="16"/>
      <c r="B233" s="265"/>
      <c r="C233" s="266"/>
      <c r="D233" s="234" t="s">
        <v>166</v>
      </c>
      <c r="E233" s="267" t="s">
        <v>1</v>
      </c>
      <c r="F233" s="268" t="s">
        <v>174</v>
      </c>
      <c r="G233" s="266"/>
      <c r="H233" s="269">
        <v>2</v>
      </c>
      <c r="I233" s="270"/>
      <c r="J233" s="266"/>
      <c r="K233" s="266"/>
      <c r="L233" s="271"/>
      <c r="M233" s="272"/>
      <c r="N233" s="273"/>
      <c r="O233" s="273"/>
      <c r="P233" s="273"/>
      <c r="Q233" s="273"/>
      <c r="R233" s="273"/>
      <c r="S233" s="273"/>
      <c r="T233" s="274"/>
      <c r="U233" s="16"/>
      <c r="V233" s="16"/>
      <c r="W233" s="16"/>
      <c r="X233" s="16"/>
      <c r="Y233" s="16"/>
      <c r="Z233" s="16"/>
      <c r="AA233" s="16"/>
      <c r="AB233" s="16"/>
      <c r="AC233" s="16"/>
      <c r="AD233" s="16"/>
      <c r="AE233" s="16"/>
      <c r="AT233" s="275" t="s">
        <v>166</v>
      </c>
      <c r="AU233" s="275" t="s">
        <v>83</v>
      </c>
      <c r="AV233" s="16" t="s">
        <v>157</v>
      </c>
      <c r="AW233" s="16" t="s">
        <v>30</v>
      </c>
      <c r="AX233" s="16" t="s">
        <v>81</v>
      </c>
      <c r="AY233" s="275" t="s">
        <v>150</v>
      </c>
    </row>
    <row r="234" s="2" customFormat="1" ht="16.5" customHeight="1">
      <c r="A234" s="39"/>
      <c r="B234" s="40"/>
      <c r="C234" s="219" t="s">
        <v>355</v>
      </c>
      <c r="D234" s="219" t="s">
        <v>153</v>
      </c>
      <c r="E234" s="220" t="s">
        <v>269</v>
      </c>
      <c r="F234" s="221" t="s">
        <v>270</v>
      </c>
      <c r="G234" s="222" t="s">
        <v>200</v>
      </c>
      <c r="H234" s="223">
        <v>2</v>
      </c>
      <c r="I234" s="224"/>
      <c r="J234" s="225">
        <f>ROUND(I234*H234,2)</f>
        <v>0</v>
      </c>
      <c r="K234" s="221" t="s">
        <v>1</v>
      </c>
      <c r="L234" s="45"/>
      <c r="M234" s="226" t="s">
        <v>1</v>
      </c>
      <c r="N234" s="227" t="s">
        <v>38</v>
      </c>
      <c r="O234" s="92"/>
      <c r="P234" s="228">
        <f>O234*H234</f>
        <v>0</v>
      </c>
      <c r="Q234" s="228">
        <v>0</v>
      </c>
      <c r="R234" s="228">
        <f>Q234*H234</f>
        <v>0</v>
      </c>
      <c r="S234" s="228">
        <v>0</v>
      </c>
      <c r="T234" s="229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0" t="s">
        <v>238</v>
      </c>
      <c r="AT234" s="230" t="s">
        <v>153</v>
      </c>
      <c r="AU234" s="230" t="s">
        <v>83</v>
      </c>
      <c r="AY234" s="18" t="s">
        <v>150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18" t="s">
        <v>81</v>
      </c>
      <c r="BK234" s="231">
        <f>ROUND(I234*H234,2)</f>
        <v>0</v>
      </c>
      <c r="BL234" s="18" t="s">
        <v>238</v>
      </c>
      <c r="BM234" s="230" t="s">
        <v>271</v>
      </c>
    </row>
    <row r="235" s="2" customFormat="1">
      <c r="A235" s="39"/>
      <c r="B235" s="40"/>
      <c r="C235" s="41"/>
      <c r="D235" s="234" t="s">
        <v>260</v>
      </c>
      <c r="E235" s="41"/>
      <c r="F235" s="277" t="s">
        <v>261</v>
      </c>
      <c r="G235" s="41"/>
      <c r="H235" s="41"/>
      <c r="I235" s="278"/>
      <c r="J235" s="41"/>
      <c r="K235" s="41"/>
      <c r="L235" s="45"/>
      <c r="M235" s="279"/>
      <c r="N235" s="280"/>
      <c r="O235" s="92"/>
      <c r="P235" s="92"/>
      <c r="Q235" s="92"/>
      <c r="R235" s="92"/>
      <c r="S235" s="92"/>
      <c r="T235" s="93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260</v>
      </c>
      <c r="AU235" s="18" t="s">
        <v>83</v>
      </c>
    </row>
    <row r="236" s="14" customFormat="1">
      <c r="A236" s="14"/>
      <c r="B236" s="243"/>
      <c r="C236" s="244"/>
      <c r="D236" s="234" t="s">
        <v>166</v>
      </c>
      <c r="E236" s="245" t="s">
        <v>1</v>
      </c>
      <c r="F236" s="246" t="s">
        <v>262</v>
      </c>
      <c r="G236" s="244"/>
      <c r="H236" s="247">
        <v>1</v>
      </c>
      <c r="I236" s="248"/>
      <c r="J236" s="244"/>
      <c r="K236" s="244"/>
      <c r="L236" s="249"/>
      <c r="M236" s="250"/>
      <c r="N236" s="251"/>
      <c r="O236" s="251"/>
      <c r="P236" s="251"/>
      <c r="Q236" s="251"/>
      <c r="R236" s="251"/>
      <c r="S236" s="251"/>
      <c r="T236" s="252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3" t="s">
        <v>166</v>
      </c>
      <c r="AU236" s="253" t="s">
        <v>83</v>
      </c>
      <c r="AV236" s="14" t="s">
        <v>83</v>
      </c>
      <c r="AW236" s="14" t="s">
        <v>30</v>
      </c>
      <c r="AX236" s="14" t="s">
        <v>73</v>
      </c>
      <c r="AY236" s="253" t="s">
        <v>150</v>
      </c>
    </row>
    <row r="237" s="14" customFormat="1">
      <c r="A237" s="14"/>
      <c r="B237" s="243"/>
      <c r="C237" s="244"/>
      <c r="D237" s="234" t="s">
        <v>166</v>
      </c>
      <c r="E237" s="245" t="s">
        <v>1</v>
      </c>
      <c r="F237" s="246" t="s">
        <v>263</v>
      </c>
      <c r="G237" s="244"/>
      <c r="H237" s="247">
        <v>1</v>
      </c>
      <c r="I237" s="248"/>
      <c r="J237" s="244"/>
      <c r="K237" s="244"/>
      <c r="L237" s="249"/>
      <c r="M237" s="250"/>
      <c r="N237" s="251"/>
      <c r="O237" s="251"/>
      <c r="P237" s="251"/>
      <c r="Q237" s="251"/>
      <c r="R237" s="251"/>
      <c r="S237" s="251"/>
      <c r="T237" s="252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3" t="s">
        <v>166</v>
      </c>
      <c r="AU237" s="253" t="s">
        <v>83</v>
      </c>
      <c r="AV237" s="14" t="s">
        <v>83</v>
      </c>
      <c r="AW237" s="14" t="s">
        <v>30</v>
      </c>
      <c r="AX237" s="14" t="s">
        <v>73</v>
      </c>
      <c r="AY237" s="253" t="s">
        <v>150</v>
      </c>
    </row>
    <row r="238" s="16" customFormat="1">
      <c r="A238" s="16"/>
      <c r="B238" s="265"/>
      <c r="C238" s="266"/>
      <c r="D238" s="234" t="s">
        <v>166</v>
      </c>
      <c r="E238" s="267" t="s">
        <v>1</v>
      </c>
      <c r="F238" s="268" t="s">
        <v>174</v>
      </c>
      <c r="G238" s="266"/>
      <c r="H238" s="269">
        <v>2</v>
      </c>
      <c r="I238" s="270"/>
      <c r="J238" s="266"/>
      <c r="K238" s="266"/>
      <c r="L238" s="271"/>
      <c r="M238" s="272"/>
      <c r="N238" s="273"/>
      <c r="O238" s="273"/>
      <c r="P238" s="273"/>
      <c r="Q238" s="273"/>
      <c r="R238" s="273"/>
      <c r="S238" s="273"/>
      <c r="T238" s="274"/>
      <c r="U238" s="16"/>
      <c r="V238" s="16"/>
      <c r="W238" s="16"/>
      <c r="X238" s="16"/>
      <c r="Y238" s="16"/>
      <c r="Z238" s="16"/>
      <c r="AA238" s="16"/>
      <c r="AB238" s="16"/>
      <c r="AC238" s="16"/>
      <c r="AD238" s="16"/>
      <c r="AE238" s="16"/>
      <c r="AT238" s="275" t="s">
        <v>166</v>
      </c>
      <c r="AU238" s="275" t="s">
        <v>83</v>
      </c>
      <c r="AV238" s="16" t="s">
        <v>157</v>
      </c>
      <c r="AW238" s="16" t="s">
        <v>30</v>
      </c>
      <c r="AX238" s="16" t="s">
        <v>81</v>
      </c>
      <c r="AY238" s="275" t="s">
        <v>150</v>
      </c>
    </row>
    <row r="239" s="2" customFormat="1" ht="24.15" customHeight="1">
      <c r="A239" s="39"/>
      <c r="B239" s="40"/>
      <c r="C239" s="219" t="s">
        <v>362</v>
      </c>
      <c r="D239" s="219" t="s">
        <v>153</v>
      </c>
      <c r="E239" s="220" t="s">
        <v>277</v>
      </c>
      <c r="F239" s="221" t="s">
        <v>278</v>
      </c>
      <c r="G239" s="222" t="s">
        <v>200</v>
      </c>
      <c r="H239" s="223">
        <v>2</v>
      </c>
      <c r="I239" s="224"/>
      <c r="J239" s="225">
        <f>ROUND(I239*H239,2)</f>
        <v>0</v>
      </c>
      <c r="K239" s="221" t="s">
        <v>1</v>
      </c>
      <c r="L239" s="45"/>
      <c r="M239" s="226" t="s">
        <v>1</v>
      </c>
      <c r="N239" s="227" t="s">
        <v>38</v>
      </c>
      <c r="O239" s="92"/>
      <c r="P239" s="228">
        <f>O239*H239</f>
        <v>0</v>
      </c>
      <c r="Q239" s="228">
        <v>0</v>
      </c>
      <c r="R239" s="228">
        <f>Q239*H239</f>
        <v>0</v>
      </c>
      <c r="S239" s="228">
        <v>0</v>
      </c>
      <c r="T239" s="229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0" t="s">
        <v>238</v>
      </c>
      <c r="AT239" s="230" t="s">
        <v>153</v>
      </c>
      <c r="AU239" s="230" t="s">
        <v>83</v>
      </c>
      <c r="AY239" s="18" t="s">
        <v>150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8" t="s">
        <v>81</v>
      </c>
      <c r="BK239" s="231">
        <f>ROUND(I239*H239,2)</f>
        <v>0</v>
      </c>
      <c r="BL239" s="18" t="s">
        <v>238</v>
      </c>
      <c r="BM239" s="230" t="s">
        <v>279</v>
      </c>
    </row>
    <row r="240" s="2" customFormat="1" ht="33" customHeight="1">
      <c r="A240" s="39"/>
      <c r="B240" s="40"/>
      <c r="C240" s="219" t="s">
        <v>368</v>
      </c>
      <c r="D240" s="219" t="s">
        <v>153</v>
      </c>
      <c r="E240" s="220" t="s">
        <v>281</v>
      </c>
      <c r="F240" s="221" t="s">
        <v>282</v>
      </c>
      <c r="G240" s="222" t="s">
        <v>200</v>
      </c>
      <c r="H240" s="223">
        <v>1</v>
      </c>
      <c r="I240" s="224"/>
      <c r="J240" s="225">
        <f>ROUND(I240*H240,2)</f>
        <v>0</v>
      </c>
      <c r="K240" s="221" t="s">
        <v>1</v>
      </c>
      <c r="L240" s="45"/>
      <c r="M240" s="226" t="s">
        <v>1</v>
      </c>
      <c r="N240" s="227" t="s">
        <v>38</v>
      </c>
      <c r="O240" s="92"/>
      <c r="P240" s="228">
        <f>O240*H240</f>
        <v>0</v>
      </c>
      <c r="Q240" s="228">
        <v>0</v>
      </c>
      <c r="R240" s="228">
        <f>Q240*H240</f>
        <v>0</v>
      </c>
      <c r="S240" s="228">
        <v>0</v>
      </c>
      <c r="T240" s="229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0" t="s">
        <v>238</v>
      </c>
      <c r="AT240" s="230" t="s">
        <v>153</v>
      </c>
      <c r="AU240" s="230" t="s">
        <v>83</v>
      </c>
      <c r="AY240" s="18" t="s">
        <v>150</v>
      </c>
      <c r="BE240" s="231">
        <f>IF(N240="základní",J240,0)</f>
        <v>0</v>
      </c>
      <c r="BF240" s="231">
        <f>IF(N240="snížená",J240,0)</f>
        <v>0</v>
      </c>
      <c r="BG240" s="231">
        <f>IF(N240="zákl. přenesená",J240,0)</f>
        <v>0</v>
      </c>
      <c r="BH240" s="231">
        <f>IF(N240="sníž. přenesená",J240,0)</f>
        <v>0</v>
      </c>
      <c r="BI240" s="231">
        <f>IF(N240="nulová",J240,0)</f>
        <v>0</v>
      </c>
      <c r="BJ240" s="18" t="s">
        <v>81</v>
      </c>
      <c r="BK240" s="231">
        <f>ROUND(I240*H240,2)</f>
        <v>0</v>
      </c>
      <c r="BL240" s="18" t="s">
        <v>238</v>
      </c>
      <c r="BM240" s="230" t="s">
        <v>283</v>
      </c>
    </row>
    <row r="241" s="2" customFormat="1" ht="24.15" customHeight="1">
      <c r="A241" s="39"/>
      <c r="B241" s="40"/>
      <c r="C241" s="219" t="s">
        <v>377</v>
      </c>
      <c r="D241" s="219" t="s">
        <v>153</v>
      </c>
      <c r="E241" s="220" t="s">
        <v>285</v>
      </c>
      <c r="F241" s="221" t="s">
        <v>286</v>
      </c>
      <c r="G241" s="222" t="s">
        <v>200</v>
      </c>
      <c r="H241" s="223">
        <v>1</v>
      </c>
      <c r="I241" s="224"/>
      <c r="J241" s="225">
        <f>ROUND(I241*H241,2)</f>
        <v>0</v>
      </c>
      <c r="K241" s="221" t="s">
        <v>1</v>
      </c>
      <c r="L241" s="45"/>
      <c r="M241" s="226" t="s">
        <v>1</v>
      </c>
      <c r="N241" s="227" t="s">
        <v>38</v>
      </c>
      <c r="O241" s="92"/>
      <c r="P241" s="228">
        <f>O241*H241</f>
        <v>0</v>
      </c>
      <c r="Q241" s="228">
        <v>0</v>
      </c>
      <c r="R241" s="228">
        <f>Q241*H241</f>
        <v>0</v>
      </c>
      <c r="S241" s="228">
        <v>0</v>
      </c>
      <c r="T241" s="229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0" t="s">
        <v>238</v>
      </c>
      <c r="AT241" s="230" t="s">
        <v>153</v>
      </c>
      <c r="AU241" s="230" t="s">
        <v>83</v>
      </c>
      <c r="AY241" s="18" t="s">
        <v>150</v>
      </c>
      <c r="BE241" s="231">
        <f>IF(N241="základní",J241,0)</f>
        <v>0</v>
      </c>
      <c r="BF241" s="231">
        <f>IF(N241="snížená",J241,0)</f>
        <v>0</v>
      </c>
      <c r="BG241" s="231">
        <f>IF(N241="zákl. přenesená",J241,0)</f>
        <v>0</v>
      </c>
      <c r="BH241" s="231">
        <f>IF(N241="sníž. přenesená",J241,0)</f>
        <v>0</v>
      </c>
      <c r="BI241" s="231">
        <f>IF(N241="nulová",J241,0)</f>
        <v>0</v>
      </c>
      <c r="BJ241" s="18" t="s">
        <v>81</v>
      </c>
      <c r="BK241" s="231">
        <f>ROUND(I241*H241,2)</f>
        <v>0</v>
      </c>
      <c r="BL241" s="18" t="s">
        <v>238</v>
      </c>
      <c r="BM241" s="230" t="s">
        <v>287</v>
      </c>
    </row>
    <row r="242" s="2" customFormat="1" ht="24.15" customHeight="1">
      <c r="A242" s="39"/>
      <c r="B242" s="40"/>
      <c r="C242" s="219" t="s">
        <v>381</v>
      </c>
      <c r="D242" s="219" t="s">
        <v>153</v>
      </c>
      <c r="E242" s="220" t="s">
        <v>289</v>
      </c>
      <c r="F242" s="221" t="s">
        <v>290</v>
      </c>
      <c r="G242" s="222" t="s">
        <v>200</v>
      </c>
      <c r="H242" s="223">
        <v>1</v>
      </c>
      <c r="I242" s="224"/>
      <c r="J242" s="225">
        <f>ROUND(I242*H242,2)</f>
        <v>0</v>
      </c>
      <c r="K242" s="221" t="s">
        <v>1</v>
      </c>
      <c r="L242" s="45"/>
      <c r="M242" s="226" t="s">
        <v>1</v>
      </c>
      <c r="N242" s="227" t="s">
        <v>38</v>
      </c>
      <c r="O242" s="92"/>
      <c r="P242" s="228">
        <f>O242*H242</f>
        <v>0</v>
      </c>
      <c r="Q242" s="228">
        <v>0</v>
      </c>
      <c r="R242" s="228">
        <f>Q242*H242</f>
        <v>0</v>
      </c>
      <c r="S242" s="228">
        <v>0</v>
      </c>
      <c r="T242" s="229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0" t="s">
        <v>238</v>
      </c>
      <c r="AT242" s="230" t="s">
        <v>153</v>
      </c>
      <c r="AU242" s="230" t="s">
        <v>83</v>
      </c>
      <c r="AY242" s="18" t="s">
        <v>150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18" t="s">
        <v>81</v>
      </c>
      <c r="BK242" s="231">
        <f>ROUND(I242*H242,2)</f>
        <v>0</v>
      </c>
      <c r="BL242" s="18" t="s">
        <v>238</v>
      </c>
      <c r="BM242" s="230" t="s">
        <v>291</v>
      </c>
    </row>
    <row r="243" s="2" customFormat="1" ht="16.5" customHeight="1">
      <c r="A243" s="39"/>
      <c r="B243" s="40"/>
      <c r="C243" s="219" t="s">
        <v>389</v>
      </c>
      <c r="D243" s="219" t="s">
        <v>153</v>
      </c>
      <c r="E243" s="220" t="s">
        <v>480</v>
      </c>
      <c r="F243" s="221" t="s">
        <v>481</v>
      </c>
      <c r="G243" s="222" t="s">
        <v>482</v>
      </c>
      <c r="H243" s="223">
        <v>2</v>
      </c>
      <c r="I243" s="224"/>
      <c r="J243" s="225">
        <f>ROUND(I243*H243,2)</f>
        <v>0</v>
      </c>
      <c r="K243" s="221" t="s">
        <v>1</v>
      </c>
      <c r="L243" s="45"/>
      <c r="M243" s="226" t="s">
        <v>1</v>
      </c>
      <c r="N243" s="227" t="s">
        <v>38</v>
      </c>
      <c r="O243" s="92"/>
      <c r="P243" s="228">
        <f>O243*H243</f>
        <v>0</v>
      </c>
      <c r="Q243" s="228">
        <v>0</v>
      </c>
      <c r="R243" s="228">
        <f>Q243*H243</f>
        <v>0</v>
      </c>
      <c r="S243" s="228">
        <v>0</v>
      </c>
      <c r="T243" s="229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0" t="s">
        <v>238</v>
      </c>
      <c r="AT243" s="230" t="s">
        <v>153</v>
      </c>
      <c r="AU243" s="230" t="s">
        <v>83</v>
      </c>
      <c r="AY243" s="18" t="s">
        <v>150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18" t="s">
        <v>81</v>
      </c>
      <c r="BK243" s="231">
        <f>ROUND(I243*H243,2)</f>
        <v>0</v>
      </c>
      <c r="BL243" s="18" t="s">
        <v>238</v>
      </c>
      <c r="BM243" s="230" t="s">
        <v>483</v>
      </c>
    </row>
    <row r="244" s="12" customFormat="1" ht="22.8" customHeight="1">
      <c r="A244" s="12"/>
      <c r="B244" s="203"/>
      <c r="C244" s="204"/>
      <c r="D244" s="205" t="s">
        <v>72</v>
      </c>
      <c r="E244" s="217" t="s">
        <v>292</v>
      </c>
      <c r="F244" s="217" t="s">
        <v>293</v>
      </c>
      <c r="G244" s="204"/>
      <c r="H244" s="204"/>
      <c r="I244" s="207"/>
      <c r="J244" s="218">
        <f>BK244</f>
        <v>0</v>
      </c>
      <c r="K244" s="204"/>
      <c r="L244" s="209"/>
      <c r="M244" s="210"/>
      <c r="N244" s="211"/>
      <c r="O244" s="211"/>
      <c r="P244" s="212">
        <f>SUM(P245:P260)</f>
        <v>0</v>
      </c>
      <c r="Q244" s="211"/>
      <c r="R244" s="212">
        <f>SUM(R245:R260)</f>
        <v>0.15896</v>
      </c>
      <c r="S244" s="211"/>
      <c r="T244" s="213">
        <f>SUM(T245:T260)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14" t="s">
        <v>83</v>
      </c>
      <c r="AT244" s="215" t="s">
        <v>72</v>
      </c>
      <c r="AU244" s="215" t="s">
        <v>81</v>
      </c>
      <c r="AY244" s="214" t="s">
        <v>150</v>
      </c>
      <c r="BK244" s="216">
        <f>SUM(BK245:BK260)</f>
        <v>0</v>
      </c>
    </row>
    <row r="245" s="2" customFormat="1" ht="16.5" customHeight="1">
      <c r="A245" s="39"/>
      <c r="B245" s="40"/>
      <c r="C245" s="219" t="s">
        <v>484</v>
      </c>
      <c r="D245" s="219" t="s">
        <v>153</v>
      </c>
      <c r="E245" s="220" t="s">
        <v>295</v>
      </c>
      <c r="F245" s="221" t="s">
        <v>296</v>
      </c>
      <c r="G245" s="222" t="s">
        <v>163</v>
      </c>
      <c r="H245" s="223">
        <v>32.96</v>
      </c>
      <c r="I245" s="224"/>
      <c r="J245" s="225">
        <f>ROUND(I245*H245,2)</f>
        <v>0</v>
      </c>
      <c r="K245" s="221" t="s">
        <v>177</v>
      </c>
      <c r="L245" s="45"/>
      <c r="M245" s="226" t="s">
        <v>1</v>
      </c>
      <c r="N245" s="227" t="s">
        <v>38</v>
      </c>
      <c r="O245" s="92"/>
      <c r="P245" s="228">
        <f>O245*H245</f>
        <v>0</v>
      </c>
      <c r="Q245" s="228">
        <v>0.00029999999999999996</v>
      </c>
      <c r="R245" s="228">
        <f>Q245*H245</f>
        <v>0.009888</v>
      </c>
      <c r="S245" s="228">
        <v>0</v>
      </c>
      <c r="T245" s="229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0" t="s">
        <v>238</v>
      </c>
      <c r="AT245" s="230" t="s">
        <v>153</v>
      </c>
      <c r="AU245" s="230" t="s">
        <v>83</v>
      </c>
      <c r="AY245" s="18" t="s">
        <v>150</v>
      </c>
      <c r="BE245" s="231">
        <f>IF(N245="základní",J245,0)</f>
        <v>0</v>
      </c>
      <c r="BF245" s="231">
        <f>IF(N245="snížená",J245,0)</f>
        <v>0</v>
      </c>
      <c r="BG245" s="231">
        <f>IF(N245="zákl. přenesená",J245,0)</f>
        <v>0</v>
      </c>
      <c r="BH245" s="231">
        <f>IF(N245="sníž. přenesená",J245,0)</f>
        <v>0</v>
      </c>
      <c r="BI245" s="231">
        <f>IF(N245="nulová",J245,0)</f>
        <v>0</v>
      </c>
      <c r="BJ245" s="18" t="s">
        <v>81</v>
      </c>
      <c r="BK245" s="231">
        <f>ROUND(I245*H245,2)</f>
        <v>0</v>
      </c>
      <c r="BL245" s="18" t="s">
        <v>238</v>
      </c>
      <c r="BM245" s="230" t="s">
        <v>297</v>
      </c>
    </row>
    <row r="246" s="14" customFormat="1">
      <c r="A246" s="14"/>
      <c r="B246" s="243"/>
      <c r="C246" s="244"/>
      <c r="D246" s="234" t="s">
        <v>166</v>
      </c>
      <c r="E246" s="245" t="s">
        <v>1</v>
      </c>
      <c r="F246" s="246" t="s">
        <v>298</v>
      </c>
      <c r="G246" s="244"/>
      <c r="H246" s="247">
        <v>0.96</v>
      </c>
      <c r="I246" s="248"/>
      <c r="J246" s="244"/>
      <c r="K246" s="244"/>
      <c r="L246" s="249"/>
      <c r="M246" s="250"/>
      <c r="N246" s="251"/>
      <c r="O246" s="251"/>
      <c r="P246" s="251"/>
      <c r="Q246" s="251"/>
      <c r="R246" s="251"/>
      <c r="S246" s="251"/>
      <c r="T246" s="252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3" t="s">
        <v>166</v>
      </c>
      <c r="AU246" s="253" t="s">
        <v>83</v>
      </c>
      <c r="AV246" s="14" t="s">
        <v>83</v>
      </c>
      <c r="AW246" s="14" t="s">
        <v>30</v>
      </c>
      <c r="AX246" s="14" t="s">
        <v>73</v>
      </c>
      <c r="AY246" s="253" t="s">
        <v>150</v>
      </c>
    </row>
    <row r="247" s="14" customFormat="1">
      <c r="A247" s="14"/>
      <c r="B247" s="243"/>
      <c r="C247" s="244"/>
      <c r="D247" s="234" t="s">
        <v>166</v>
      </c>
      <c r="E247" s="245" t="s">
        <v>1</v>
      </c>
      <c r="F247" s="246" t="s">
        <v>173</v>
      </c>
      <c r="G247" s="244"/>
      <c r="H247" s="247">
        <v>32</v>
      </c>
      <c r="I247" s="248"/>
      <c r="J247" s="244"/>
      <c r="K247" s="244"/>
      <c r="L247" s="249"/>
      <c r="M247" s="250"/>
      <c r="N247" s="251"/>
      <c r="O247" s="251"/>
      <c r="P247" s="251"/>
      <c r="Q247" s="251"/>
      <c r="R247" s="251"/>
      <c r="S247" s="251"/>
      <c r="T247" s="252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3" t="s">
        <v>166</v>
      </c>
      <c r="AU247" s="253" t="s">
        <v>83</v>
      </c>
      <c r="AV247" s="14" t="s">
        <v>83</v>
      </c>
      <c r="AW247" s="14" t="s">
        <v>30</v>
      </c>
      <c r="AX247" s="14" t="s">
        <v>73</v>
      </c>
      <c r="AY247" s="253" t="s">
        <v>150</v>
      </c>
    </row>
    <row r="248" s="16" customFormat="1">
      <c r="A248" s="16"/>
      <c r="B248" s="265"/>
      <c r="C248" s="266"/>
      <c r="D248" s="234" t="s">
        <v>166</v>
      </c>
      <c r="E248" s="267" t="s">
        <v>1</v>
      </c>
      <c r="F248" s="268" t="s">
        <v>174</v>
      </c>
      <c r="G248" s="266"/>
      <c r="H248" s="269">
        <v>32.96</v>
      </c>
      <c r="I248" s="270"/>
      <c r="J248" s="266"/>
      <c r="K248" s="266"/>
      <c r="L248" s="271"/>
      <c r="M248" s="272"/>
      <c r="N248" s="273"/>
      <c r="O248" s="273"/>
      <c r="P248" s="273"/>
      <c r="Q248" s="273"/>
      <c r="R248" s="273"/>
      <c r="S248" s="273"/>
      <c r="T248" s="274"/>
      <c r="U248" s="16"/>
      <c r="V248" s="16"/>
      <c r="W248" s="16"/>
      <c r="X248" s="16"/>
      <c r="Y248" s="16"/>
      <c r="Z248" s="16"/>
      <c r="AA248" s="16"/>
      <c r="AB248" s="16"/>
      <c r="AC248" s="16"/>
      <c r="AD248" s="16"/>
      <c r="AE248" s="16"/>
      <c r="AT248" s="275" t="s">
        <v>166</v>
      </c>
      <c r="AU248" s="275" t="s">
        <v>83</v>
      </c>
      <c r="AV248" s="16" t="s">
        <v>157</v>
      </c>
      <c r="AW248" s="16" t="s">
        <v>30</v>
      </c>
      <c r="AX248" s="16" t="s">
        <v>81</v>
      </c>
      <c r="AY248" s="275" t="s">
        <v>150</v>
      </c>
    </row>
    <row r="249" s="2" customFormat="1" ht="37.8" customHeight="1">
      <c r="A249" s="39"/>
      <c r="B249" s="40"/>
      <c r="C249" s="219" t="s">
        <v>485</v>
      </c>
      <c r="D249" s="219" t="s">
        <v>153</v>
      </c>
      <c r="E249" s="220" t="s">
        <v>300</v>
      </c>
      <c r="F249" s="221" t="s">
        <v>301</v>
      </c>
      <c r="G249" s="222" t="s">
        <v>183</v>
      </c>
      <c r="H249" s="223">
        <v>1.6</v>
      </c>
      <c r="I249" s="224"/>
      <c r="J249" s="225">
        <f>ROUND(I249*H249,2)</f>
        <v>0</v>
      </c>
      <c r="K249" s="221" t="s">
        <v>177</v>
      </c>
      <c r="L249" s="45"/>
      <c r="M249" s="226" t="s">
        <v>1</v>
      </c>
      <c r="N249" s="227" t="s">
        <v>38</v>
      </c>
      <c r="O249" s="92"/>
      <c r="P249" s="228">
        <f>O249*H249</f>
        <v>0</v>
      </c>
      <c r="Q249" s="228">
        <v>0.00153</v>
      </c>
      <c r="R249" s="228">
        <f>Q249*H249</f>
        <v>0.002448</v>
      </c>
      <c r="S249" s="228">
        <v>0</v>
      </c>
      <c r="T249" s="229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0" t="s">
        <v>238</v>
      </c>
      <c r="AT249" s="230" t="s">
        <v>153</v>
      </c>
      <c r="AU249" s="230" t="s">
        <v>83</v>
      </c>
      <c r="AY249" s="18" t="s">
        <v>150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8" t="s">
        <v>81</v>
      </c>
      <c r="BK249" s="231">
        <f>ROUND(I249*H249,2)</f>
        <v>0</v>
      </c>
      <c r="BL249" s="18" t="s">
        <v>238</v>
      </c>
      <c r="BM249" s="230" t="s">
        <v>302</v>
      </c>
    </row>
    <row r="250" s="2" customFormat="1" ht="33" customHeight="1">
      <c r="A250" s="39"/>
      <c r="B250" s="40"/>
      <c r="C250" s="281" t="s">
        <v>486</v>
      </c>
      <c r="D250" s="281" t="s">
        <v>304</v>
      </c>
      <c r="E250" s="282" t="s">
        <v>305</v>
      </c>
      <c r="F250" s="283" t="s">
        <v>306</v>
      </c>
      <c r="G250" s="284" t="s">
        <v>163</v>
      </c>
      <c r="H250" s="285">
        <v>0.576</v>
      </c>
      <c r="I250" s="286"/>
      <c r="J250" s="287">
        <f>ROUND(I250*H250,2)</f>
        <v>0</v>
      </c>
      <c r="K250" s="283" t="s">
        <v>177</v>
      </c>
      <c r="L250" s="288"/>
      <c r="M250" s="289" t="s">
        <v>1</v>
      </c>
      <c r="N250" s="290" t="s">
        <v>38</v>
      </c>
      <c r="O250" s="92"/>
      <c r="P250" s="228">
        <f>O250*H250</f>
        <v>0</v>
      </c>
      <c r="Q250" s="228">
        <v>0.021999999999999996</v>
      </c>
      <c r="R250" s="228">
        <f>Q250*H250</f>
        <v>0.012671999999999997</v>
      </c>
      <c r="S250" s="228">
        <v>0</v>
      </c>
      <c r="T250" s="229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0" t="s">
        <v>307</v>
      </c>
      <c r="AT250" s="230" t="s">
        <v>304</v>
      </c>
      <c r="AU250" s="230" t="s">
        <v>83</v>
      </c>
      <c r="AY250" s="18" t="s">
        <v>150</v>
      </c>
      <c r="BE250" s="231">
        <f>IF(N250="základní",J250,0)</f>
        <v>0</v>
      </c>
      <c r="BF250" s="231">
        <f>IF(N250="snížená",J250,0)</f>
        <v>0</v>
      </c>
      <c r="BG250" s="231">
        <f>IF(N250="zákl. přenesená",J250,0)</f>
        <v>0</v>
      </c>
      <c r="BH250" s="231">
        <f>IF(N250="sníž. přenesená",J250,0)</f>
        <v>0</v>
      </c>
      <c r="BI250" s="231">
        <f>IF(N250="nulová",J250,0)</f>
        <v>0</v>
      </c>
      <c r="BJ250" s="18" t="s">
        <v>81</v>
      </c>
      <c r="BK250" s="231">
        <f>ROUND(I250*H250,2)</f>
        <v>0</v>
      </c>
      <c r="BL250" s="18" t="s">
        <v>238</v>
      </c>
      <c r="BM250" s="230" t="s">
        <v>308</v>
      </c>
    </row>
    <row r="251" s="14" customFormat="1">
      <c r="A251" s="14"/>
      <c r="B251" s="243"/>
      <c r="C251" s="244"/>
      <c r="D251" s="234" t="s">
        <v>166</v>
      </c>
      <c r="E251" s="245" t="s">
        <v>1</v>
      </c>
      <c r="F251" s="246" t="s">
        <v>309</v>
      </c>
      <c r="G251" s="244"/>
      <c r="H251" s="247">
        <v>0.576</v>
      </c>
      <c r="I251" s="248"/>
      <c r="J251" s="244"/>
      <c r="K251" s="244"/>
      <c r="L251" s="249"/>
      <c r="M251" s="250"/>
      <c r="N251" s="251"/>
      <c r="O251" s="251"/>
      <c r="P251" s="251"/>
      <c r="Q251" s="251"/>
      <c r="R251" s="251"/>
      <c r="S251" s="251"/>
      <c r="T251" s="252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3" t="s">
        <v>166</v>
      </c>
      <c r="AU251" s="253" t="s">
        <v>83</v>
      </c>
      <c r="AV251" s="14" t="s">
        <v>83</v>
      </c>
      <c r="AW251" s="14" t="s">
        <v>30</v>
      </c>
      <c r="AX251" s="14" t="s">
        <v>81</v>
      </c>
      <c r="AY251" s="253" t="s">
        <v>150</v>
      </c>
    </row>
    <row r="252" s="2" customFormat="1" ht="33" customHeight="1">
      <c r="A252" s="39"/>
      <c r="B252" s="40"/>
      <c r="C252" s="219" t="s">
        <v>487</v>
      </c>
      <c r="D252" s="219" t="s">
        <v>153</v>
      </c>
      <c r="E252" s="220" t="s">
        <v>311</v>
      </c>
      <c r="F252" s="221" t="s">
        <v>312</v>
      </c>
      <c r="G252" s="222" t="s">
        <v>183</v>
      </c>
      <c r="H252" s="223">
        <v>41.6</v>
      </c>
      <c r="I252" s="224"/>
      <c r="J252" s="225">
        <f>ROUND(I252*H252,2)</f>
        <v>0</v>
      </c>
      <c r="K252" s="221" t="s">
        <v>177</v>
      </c>
      <c r="L252" s="45"/>
      <c r="M252" s="226" t="s">
        <v>1</v>
      </c>
      <c r="N252" s="227" t="s">
        <v>38</v>
      </c>
      <c r="O252" s="92"/>
      <c r="P252" s="228">
        <f>O252*H252</f>
        <v>0</v>
      </c>
      <c r="Q252" s="228">
        <v>0.00058</v>
      </c>
      <c r="R252" s="228">
        <f>Q252*H252</f>
        <v>0.024128</v>
      </c>
      <c r="S252" s="228">
        <v>0</v>
      </c>
      <c r="T252" s="229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0" t="s">
        <v>238</v>
      </c>
      <c r="AT252" s="230" t="s">
        <v>153</v>
      </c>
      <c r="AU252" s="230" t="s">
        <v>83</v>
      </c>
      <c r="AY252" s="18" t="s">
        <v>150</v>
      </c>
      <c r="BE252" s="231">
        <f>IF(N252="základní",J252,0)</f>
        <v>0</v>
      </c>
      <c r="BF252" s="231">
        <f>IF(N252="snížená",J252,0)</f>
        <v>0</v>
      </c>
      <c r="BG252" s="231">
        <f>IF(N252="zákl. přenesená",J252,0)</f>
        <v>0</v>
      </c>
      <c r="BH252" s="231">
        <f>IF(N252="sníž. přenesená",J252,0)</f>
        <v>0</v>
      </c>
      <c r="BI252" s="231">
        <f>IF(N252="nulová",J252,0)</f>
        <v>0</v>
      </c>
      <c r="BJ252" s="18" t="s">
        <v>81</v>
      </c>
      <c r="BK252" s="231">
        <f>ROUND(I252*H252,2)</f>
        <v>0</v>
      </c>
      <c r="BL252" s="18" t="s">
        <v>238</v>
      </c>
      <c r="BM252" s="230" t="s">
        <v>313</v>
      </c>
    </row>
    <row r="253" s="14" customFormat="1">
      <c r="A253" s="14"/>
      <c r="B253" s="243"/>
      <c r="C253" s="244"/>
      <c r="D253" s="234" t="s">
        <v>166</v>
      </c>
      <c r="E253" s="245" t="s">
        <v>1</v>
      </c>
      <c r="F253" s="246" t="s">
        <v>314</v>
      </c>
      <c r="G253" s="244"/>
      <c r="H253" s="247">
        <v>9.6</v>
      </c>
      <c r="I253" s="248"/>
      <c r="J253" s="244"/>
      <c r="K253" s="244"/>
      <c r="L253" s="249"/>
      <c r="M253" s="250"/>
      <c r="N253" s="251"/>
      <c r="O253" s="251"/>
      <c r="P253" s="251"/>
      <c r="Q253" s="251"/>
      <c r="R253" s="251"/>
      <c r="S253" s="251"/>
      <c r="T253" s="252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3" t="s">
        <v>166</v>
      </c>
      <c r="AU253" s="253" t="s">
        <v>83</v>
      </c>
      <c r="AV253" s="14" t="s">
        <v>83</v>
      </c>
      <c r="AW253" s="14" t="s">
        <v>30</v>
      </c>
      <c r="AX253" s="14" t="s">
        <v>73</v>
      </c>
      <c r="AY253" s="253" t="s">
        <v>150</v>
      </c>
    </row>
    <row r="254" s="14" customFormat="1">
      <c r="A254" s="14"/>
      <c r="B254" s="243"/>
      <c r="C254" s="244"/>
      <c r="D254" s="234" t="s">
        <v>166</v>
      </c>
      <c r="E254" s="245" t="s">
        <v>1</v>
      </c>
      <c r="F254" s="246" t="s">
        <v>173</v>
      </c>
      <c r="G254" s="244"/>
      <c r="H254" s="247">
        <v>32</v>
      </c>
      <c r="I254" s="248"/>
      <c r="J254" s="244"/>
      <c r="K254" s="244"/>
      <c r="L254" s="249"/>
      <c r="M254" s="250"/>
      <c r="N254" s="251"/>
      <c r="O254" s="251"/>
      <c r="P254" s="251"/>
      <c r="Q254" s="251"/>
      <c r="R254" s="251"/>
      <c r="S254" s="251"/>
      <c r="T254" s="252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3" t="s">
        <v>166</v>
      </c>
      <c r="AU254" s="253" t="s">
        <v>83</v>
      </c>
      <c r="AV254" s="14" t="s">
        <v>83</v>
      </c>
      <c r="AW254" s="14" t="s">
        <v>30</v>
      </c>
      <c r="AX254" s="14" t="s">
        <v>73</v>
      </c>
      <c r="AY254" s="253" t="s">
        <v>150</v>
      </c>
    </row>
    <row r="255" s="16" customFormat="1">
      <c r="A255" s="16"/>
      <c r="B255" s="265"/>
      <c r="C255" s="266"/>
      <c r="D255" s="234" t="s">
        <v>166</v>
      </c>
      <c r="E255" s="267" t="s">
        <v>1</v>
      </c>
      <c r="F255" s="268" t="s">
        <v>174</v>
      </c>
      <c r="G255" s="266"/>
      <c r="H255" s="269">
        <v>41.6</v>
      </c>
      <c r="I255" s="270"/>
      <c r="J255" s="266"/>
      <c r="K255" s="266"/>
      <c r="L255" s="271"/>
      <c r="M255" s="272"/>
      <c r="N255" s="273"/>
      <c r="O255" s="273"/>
      <c r="P255" s="273"/>
      <c r="Q255" s="273"/>
      <c r="R255" s="273"/>
      <c r="S255" s="273"/>
      <c r="T255" s="274"/>
      <c r="U255" s="16"/>
      <c r="V255" s="16"/>
      <c r="W255" s="16"/>
      <c r="X255" s="16"/>
      <c r="Y255" s="16"/>
      <c r="Z255" s="16"/>
      <c r="AA255" s="16"/>
      <c r="AB255" s="16"/>
      <c r="AC255" s="16"/>
      <c r="AD255" s="16"/>
      <c r="AE255" s="16"/>
      <c r="AT255" s="275" t="s">
        <v>166</v>
      </c>
      <c r="AU255" s="275" t="s">
        <v>83</v>
      </c>
      <c r="AV255" s="16" t="s">
        <v>157</v>
      </c>
      <c r="AW255" s="16" t="s">
        <v>30</v>
      </c>
      <c r="AX255" s="16" t="s">
        <v>81</v>
      </c>
      <c r="AY255" s="275" t="s">
        <v>150</v>
      </c>
    </row>
    <row r="256" s="2" customFormat="1" ht="33" customHeight="1">
      <c r="A256" s="39"/>
      <c r="B256" s="40"/>
      <c r="C256" s="281" t="s">
        <v>488</v>
      </c>
      <c r="D256" s="281" t="s">
        <v>304</v>
      </c>
      <c r="E256" s="282" t="s">
        <v>305</v>
      </c>
      <c r="F256" s="283" t="s">
        <v>306</v>
      </c>
      <c r="G256" s="284" t="s">
        <v>163</v>
      </c>
      <c r="H256" s="285">
        <v>4.992</v>
      </c>
      <c r="I256" s="286"/>
      <c r="J256" s="287">
        <f>ROUND(I256*H256,2)</f>
        <v>0</v>
      </c>
      <c r="K256" s="283" t="s">
        <v>177</v>
      </c>
      <c r="L256" s="288"/>
      <c r="M256" s="289" t="s">
        <v>1</v>
      </c>
      <c r="N256" s="290" t="s">
        <v>38</v>
      </c>
      <c r="O256" s="92"/>
      <c r="P256" s="228">
        <f>O256*H256</f>
        <v>0</v>
      </c>
      <c r="Q256" s="228">
        <v>0.021999999999999996</v>
      </c>
      <c r="R256" s="228">
        <f>Q256*H256</f>
        <v>0.10982399999999998</v>
      </c>
      <c r="S256" s="228">
        <v>0</v>
      </c>
      <c r="T256" s="229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0" t="s">
        <v>307</v>
      </c>
      <c r="AT256" s="230" t="s">
        <v>304</v>
      </c>
      <c r="AU256" s="230" t="s">
        <v>83</v>
      </c>
      <c r="AY256" s="18" t="s">
        <v>150</v>
      </c>
      <c r="BE256" s="231">
        <f>IF(N256="základní",J256,0)</f>
        <v>0</v>
      </c>
      <c r="BF256" s="231">
        <f>IF(N256="snížená",J256,0)</f>
        <v>0</v>
      </c>
      <c r="BG256" s="231">
        <f>IF(N256="zákl. přenesená",J256,0)</f>
        <v>0</v>
      </c>
      <c r="BH256" s="231">
        <f>IF(N256="sníž. přenesená",J256,0)</f>
        <v>0</v>
      </c>
      <c r="BI256" s="231">
        <f>IF(N256="nulová",J256,0)</f>
        <v>0</v>
      </c>
      <c r="BJ256" s="18" t="s">
        <v>81</v>
      </c>
      <c r="BK256" s="231">
        <f>ROUND(I256*H256,2)</f>
        <v>0</v>
      </c>
      <c r="BL256" s="18" t="s">
        <v>238</v>
      </c>
      <c r="BM256" s="230" t="s">
        <v>316</v>
      </c>
    </row>
    <row r="257" s="14" customFormat="1">
      <c r="A257" s="14"/>
      <c r="B257" s="243"/>
      <c r="C257" s="244"/>
      <c r="D257" s="234" t="s">
        <v>166</v>
      </c>
      <c r="E257" s="245" t="s">
        <v>1</v>
      </c>
      <c r="F257" s="246" t="s">
        <v>317</v>
      </c>
      <c r="G257" s="244"/>
      <c r="H257" s="247">
        <v>1.152</v>
      </c>
      <c r="I257" s="248"/>
      <c r="J257" s="244"/>
      <c r="K257" s="244"/>
      <c r="L257" s="249"/>
      <c r="M257" s="250"/>
      <c r="N257" s="251"/>
      <c r="O257" s="251"/>
      <c r="P257" s="251"/>
      <c r="Q257" s="251"/>
      <c r="R257" s="251"/>
      <c r="S257" s="251"/>
      <c r="T257" s="252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3" t="s">
        <v>166</v>
      </c>
      <c r="AU257" s="253" t="s">
        <v>83</v>
      </c>
      <c r="AV257" s="14" t="s">
        <v>83</v>
      </c>
      <c r="AW257" s="14" t="s">
        <v>30</v>
      </c>
      <c r="AX257" s="14" t="s">
        <v>73</v>
      </c>
      <c r="AY257" s="253" t="s">
        <v>150</v>
      </c>
    </row>
    <row r="258" s="14" customFormat="1">
      <c r="A258" s="14"/>
      <c r="B258" s="243"/>
      <c r="C258" s="244"/>
      <c r="D258" s="234" t="s">
        <v>166</v>
      </c>
      <c r="E258" s="245" t="s">
        <v>1</v>
      </c>
      <c r="F258" s="246" t="s">
        <v>318</v>
      </c>
      <c r="G258" s="244"/>
      <c r="H258" s="247">
        <v>3.84</v>
      </c>
      <c r="I258" s="248"/>
      <c r="J258" s="244"/>
      <c r="K258" s="244"/>
      <c r="L258" s="249"/>
      <c r="M258" s="250"/>
      <c r="N258" s="251"/>
      <c r="O258" s="251"/>
      <c r="P258" s="251"/>
      <c r="Q258" s="251"/>
      <c r="R258" s="251"/>
      <c r="S258" s="251"/>
      <c r="T258" s="252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3" t="s">
        <v>166</v>
      </c>
      <c r="AU258" s="253" t="s">
        <v>83</v>
      </c>
      <c r="AV258" s="14" t="s">
        <v>83</v>
      </c>
      <c r="AW258" s="14" t="s">
        <v>30</v>
      </c>
      <c r="AX258" s="14" t="s">
        <v>73</v>
      </c>
      <c r="AY258" s="253" t="s">
        <v>150</v>
      </c>
    </row>
    <row r="259" s="16" customFormat="1">
      <c r="A259" s="16"/>
      <c r="B259" s="265"/>
      <c r="C259" s="266"/>
      <c r="D259" s="234" t="s">
        <v>166</v>
      </c>
      <c r="E259" s="267" t="s">
        <v>1</v>
      </c>
      <c r="F259" s="268" t="s">
        <v>174</v>
      </c>
      <c r="G259" s="266"/>
      <c r="H259" s="269">
        <v>4.992</v>
      </c>
      <c r="I259" s="270"/>
      <c r="J259" s="266"/>
      <c r="K259" s="266"/>
      <c r="L259" s="271"/>
      <c r="M259" s="272"/>
      <c r="N259" s="273"/>
      <c r="O259" s="273"/>
      <c r="P259" s="273"/>
      <c r="Q259" s="273"/>
      <c r="R259" s="273"/>
      <c r="S259" s="273"/>
      <c r="T259" s="274"/>
      <c r="U259" s="16"/>
      <c r="V259" s="16"/>
      <c r="W259" s="16"/>
      <c r="X259" s="16"/>
      <c r="Y259" s="16"/>
      <c r="Z259" s="16"/>
      <c r="AA259" s="16"/>
      <c r="AB259" s="16"/>
      <c r="AC259" s="16"/>
      <c r="AD259" s="16"/>
      <c r="AE259" s="16"/>
      <c r="AT259" s="275" t="s">
        <v>166</v>
      </c>
      <c r="AU259" s="275" t="s">
        <v>83</v>
      </c>
      <c r="AV259" s="16" t="s">
        <v>157</v>
      </c>
      <c r="AW259" s="16" t="s">
        <v>30</v>
      </c>
      <c r="AX259" s="16" t="s">
        <v>81</v>
      </c>
      <c r="AY259" s="275" t="s">
        <v>150</v>
      </c>
    </row>
    <row r="260" s="2" customFormat="1" ht="24.15" customHeight="1">
      <c r="A260" s="39"/>
      <c r="B260" s="40"/>
      <c r="C260" s="219" t="s">
        <v>489</v>
      </c>
      <c r="D260" s="219" t="s">
        <v>153</v>
      </c>
      <c r="E260" s="220" t="s">
        <v>320</v>
      </c>
      <c r="F260" s="221" t="s">
        <v>321</v>
      </c>
      <c r="G260" s="222" t="s">
        <v>237</v>
      </c>
      <c r="H260" s="276"/>
      <c r="I260" s="224"/>
      <c r="J260" s="225">
        <f>ROUND(I260*H260,2)</f>
        <v>0</v>
      </c>
      <c r="K260" s="221" t="s">
        <v>177</v>
      </c>
      <c r="L260" s="45"/>
      <c r="M260" s="226" t="s">
        <v>1</v>
      </c>
      <c r="N260" s="227" t="s">
        <v>38</v>
      </c>
      <c r="O260" s="92"/>
      <c r="P260" s="228">
        <f>O260*H260</f>
        <v>0</v>
      </c>
      <c r="Q260" s="228">
        <v>0</v>
      </c>
      <c r="R260" s="228">
        <f>Q260*H260</f>
        <v>0</v>
      </c>
      <c r="S260" s="228">
        <v>0</v>
      </c>
      <c r="T260" s="229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30" t="s">
        <v>238</v>
      </c>
      <c r="AT260" s="230" t="s">
        <v>153</v>
      </c>
      <c r="AU260" s="230" t="s">
        <v>83</v>
      </c>
      <c r="AY260" s="18" t="s">
        <v>150</v>
      </c>
      <c r="BE260" s="231">
        <f>IF(N260="základní",J260,0)</f>
        <v>0</v>
      </c>
      <c r="BF260" s="231">
        <f>IF(N260="snížená",J260,0)</f>
        <v>0</v>
      </c>
      <c r="BG260" s="231">
        <f>IF(N260="zákl. přenesená",J260,0)</f>
        <v>0</v>
      </c>
      <c r="BH260" s="231">
        <f>IF(N260="sníž. přenesená",J260,0)</f>
        <v>0</v>
      </c>
      <c r="BI260" s="231">
        <f>IF(N260="nulová",J260,0)</f>
        <v>0</v>
      </c>
      <c r="BJ260" s="18" t="s">
        <v>81</v>
      </c>
      <c r="BK260" s="231">
        <f>ROUND(I260*H260,2)</f>
        <v>0</v>
      </c>
      <c r="BL260" s="18" t="s">
        <v>238</v>
      </c>
      <c r="BM260" s="230" t="s">
        <v>322</v>
      </c>
    </row>
    <row r="261" s="12" customFormat="1" ht="22.8" customHeight="1">
      <c r="A261" s="12"/>
      <c r="B261" s="203"/>
      <c r="C261" s="204"/>
      <c r="D261" s="205" t="s">
        <v>72</v>
      </c>
      <c r="E261" s="217" t="s">
        <v>323</v>
      </c>
      <c r="F261" s="217" t="s">
        <v>324</v>
      </c>
      <c r="G261" s="204"/>
      <c r="H261" s="204"/>
      <c r="I261" s="207"/>
      <c r="J261" s="218">
        <f>BK261</f>
        <v>0</v>
      </c>
      <c r="K261" s="204"/>
      <c r="L261" s="209"/>
      <c r="M261" s="210"/>
      <c r="N261" s="211"/>
      <c r="O261" s="211"/>
      <c r="P261" s="212">
        <f>SUM(P262:P277)</f>
        <v>0</v>
      </c>
      <c r="Q261" s="211"/>
      <c r="R261" s="212">
        <f>SUM(R262:R277)</f>
        <v>0.35948219999999996</v>
      </c>
      <c r="S261" s="211"/>
      <c r="T261" s="213">
        <f>SUM(T262:T277)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14" t="s">
        <v>83</v>
      </c>
      <c r="AT261" s="215" t="s">
        <v>72</v>
      </c>
      <c r="AU261" s="215" t="s">
        <v>81</v>
      </c>
      <c r="AY261" s="214" t="s">
        <v>150</v>
      </c>
      <c r="BK261" s="216">
        <f>SUM(BK262:BK277)</f>
        <v>0</v>
      </c>
    </row>
    <row r="262" s="2" customFormat="1" ht="24.15" customHeight="1">
      <c r="A262" s="39"/>
      <c r="B262" s="40"/>
      <c r="C262" s="219" t="s">
        <v>490</v>
      </c>
      <c r="D262" s="219" t="s">
        <v>153</v>
      </c>
      <c r="E262" s="220" t="s">
        <v>325</v>
      </c>
      <c r="F262" s="221" t="s">
        <v>326</v>
      </c>
      <c r="G262" s="222" t="s">
        <v>163</v>
      </c>
      <c r="H262" s="223">
        <v>47.74</v>
      </c>
      <c r="I262" s="224"/>
      <c r="J262" s="225">
        <f>ROUND(I262*H262,2)</f>
        <v>0</v>
      </c>
      <c r="K262" s="221" t="s">
        <v>177</v>
      </c>
      <c r="L262" s="45"/>
      <c r="M262" s="226" t="s">
        <v>1</v>
      </c>
      <c r="N262" s="227" t="s">
        <v>38</v>
      </c>
      <c r="O262" s="92"/>
      <c r="P262" s="228">
        <f>O262*H262</f>
        <v>0</v>
      </c>
      <c r="Q262" s="228">
        <v>0</v>
      </c>
      <c r="R262" s="228">
        <f>Q262*H262</f>
        <v>0</v>
      </c>
      <c r="S262" s="228">
        <v>0</v>
      </c>
      <c r="T262" s="229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0" t="s">
        <v>238</v>
      </c>
      <c r="AT262" s="230" t="s">
        <v>153</v>
      </c>
      <c r="AU262" s="230" t="s">
        <v>83</v>
      </c>
      <c r="AY262" s="18" t="s">
        <v>150</v>
      </c>
      <c r="BE262" s="231">
        <f>IF(N262="základní",J262,0)</f>
        <v>0</v>
      </c>
      <c r="BF262" s="231">
        <f>IF(N262="snížená",J262,0)</f>
        <v>0</v>
      </c>
      <c r="BG262" s="231">
        <f>IF(N262="zákl. přenesená",J262,0)</f>
        <v>0</v>
      </c>
      <c r="BH262" s="231">
        <f>IF(N262="sníž. přenesená",J262,0)</f>
        <v>0</v>
      </c>
      <c r="BI262" s="231">
        <f>IF(N262="nulová",J262,0)</f>
        <v>0</v>
      </c>
      <c r="BJ262" s="18" t="s">
        <v>81</v>
      </c>
      <c r="BK262" s="231">
        <f>ROUND(I262*H262,2)</f>
        <v>0</v>
      </c>
      <c r="BL262" s="18" t="s">
        <v>238</v>
      </c>
      <c r="BM262" s="230" t="s">
        <v>327</v>
      </c>
    </row>
    <row r="263" s="14" customFormat="1">
      <c r="A263" s="14"/>
      <c r="B263" s="243"/>
      <c r="C263" s="244"/>
      <c r="D263" s="234" t="s">
        <v>166</v>
      </c>
      <c r="E263" s="245" t="s">
        <v>1</v>
      </c>
      <c r="F263" s="246" t="s">
        <v>328</v>
      </c>
      <c r="G263" s="244"/>
      <c r="H263" s="247">
        <v>47.74</v>
      </c>
      <c r="I263" s="248"/>
      <c r="J263" s="244"/>
      <c r="K263" s="244"/>
      <c r="L263" s="249"/>
      <c r="M263" s="250"/>
      <c r="N263" s="251"/>
      <c r="O263" s="251"/>
      <c r="P263" s="251"/>
      <c r="Q263" s="251"/>
      <c r="R263" s="251"/>
      <c r="S263" s="251"/>
      <c r="T263" s="252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3" t="s">
        <v>166</v>
      </c>
      <c r="AU263" s="253" t="s">
        <v>83</v>
      </c>
      <c r="AV263" s="14" t="s">
        <v>83</v>
      </c>
      <c r="AW263" s="14" t="s">
        <v>30</v>
      </c>
      <c r="AX263" s="14" t="s">
        <v>81</v>
      </c>
      <c r="AY263" s="253" t="s">
        <v>150</v>
      </c>
    </row>
    <row r="264" s="2" customFormat="1" ht="16.5" customHeight="1">
      <c r="A264" s="39"/>
      <c r="B264" s="40"/>
      <c r="C264" s="219" t="s">
        <v>491</v>
      </c>
      <c r="D264" s="219" t="s">
        <v>153</v>
      </c>
      <c r="E264" s="220" t="s">
        <v>330</v>
      </c>
      <c r="F264" s="221" t="s">
        <v>331</v>
      </c>
      <c r="G264" s="222" t="s">
        <v>163</v>
      </c>
      <c r="H264" s="223">
        <v>47.74</v>
      </c>
      <c r="I264" s="224"/>
      <c r="J264" s="225">
        <f>ROUND(I264*H264,2)</f>
        <v>0</v>
      </c>
      <c r="K264" s="221" t="s">
        <v>177</v>
      </c>
      <c r="L264" s="45"/>
      <c r="M264" s="226" t="s">
        <v>1</v>
      </c>
      <c r="N264" s="227" t="s">
        <v>38</v>
      </c>
      <c r="O264" s="92"/>
      <c r="P264" s="228">
        <f>O264*H264</f>
        <v>0</v>
      </c>
      <c r="Q264" s="228">
        <v>0</v>
      </c>
      <c r="R264" s="228">
        <f>Q264*H264</f>
        <v>0</v>
      </c>
      <c r="S264" s="228">
        <v>0</v>
      </c>
      <c r="T264" s="229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30" t="s">
        <v>238</v>
      </c>
      <c r="AT264" s="230" t="s">
        <v>153</v>
      </c>
      <c r="AU264" s="230" t="s">
        <v>83</v>
      </c>
      <c r="AY264" s="18" t="s">
        <v>150</v>
      </c>
      <c r="BE264" s="231">
        <f>IF(N264="základní",J264,0)</f>
        <v>0</v>
      </c>
      <c r="BF264" s="231">
        <f>IF(N264="snížená",J264,0)</f>
        <v>0</v>
      </c>
      <c r="BG264" s="231">
        <f>IF(N264="zákl. přenesená",J264,0)</f>
        <v>0</v>
      </c>
      <c r="BH264" s="231">
        <f>IF(N264="sníž. přenesená",J264,0)</f>
        <v>0</v>
      </c>
      <c r="BI264" s="231">
        <f>IF(N264="nulová",J264,0)</f>
        <v>0</v>
      </c>
      <c r="BJ264" s="18" t="s">
        <v>81</v>
      </c>
      <c r="BK264" s="231">
        <f>ROUND(I264*H264,2)</f>
        <v>0</v>
      </c>
      <c r="BL264" s="18" t="s">
        <v>238</v>
      </c>
      <c r="BM264" s="230" t="s">
        <v>332</v>
      </c>
    </row>
    <row r="265" s="14" customFormat="1">
      <c r="A265" s="14"/>
      <c r="B265" s="243"/>
      <c r="C265" s="244"/>
      <c r="D265" s="234" t="s">
        <v>166</v>
      </c>
      <c r="E265" s="245" t="s">
        <v>1</v>
      </c>
      <c r="F265" s="246" t="s">
        <v>328</v>
      </c>
      <c r="G265" s="244"/>
      <c r="H265" s="247">
        <v>47.74</v>
      </c>
      <c r="I265" s="248"/>
      <c r="J265" s="244"/>
      <c r="K265" s="244"/>
      <c r="L265" s="249"/>
      <c r="M265" s="250"/>
      <c r="N265" s="251"/>
      <c r="O265" s="251"/>
      <c r="P265" s="251"/>
      <c r="Q265" s="251"/>
      <c r="R265" s="251"/>
      <c r="S265" s="251"/>
      <c r="T265" s="252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3" t="s">
        <v>166</v>
      </c>
      <c r="AU265" s="253" t="s">
        <v>83</v>
      </c>
      <c r="AV265" s="14" t="s">
        <v>83</v>
      </c>
      <c r="AW265" s="14" t="s">
        <v>30</v>
      </c>
      <c r="AX265" s="14" t="s">
        <v>81</v>
      </c>
      <c r="AY265" s="253" t="s">
        <v>150</v>
      </c>
    </row>
    <row r="266" s="2" customFormat="1" ht="24.15" customHeight="1">
      <c r="A266" s="39"/>
      <c r="B266" s="40"/>
      <c r="C266" s="219" t="s">
        <v>492</v>
      </c>
      <c r="D266" s="219" t="s">
        <v>153</v>
      </c>
      <c r="E266" s="220" t="s">
        <v>334</v>
      </c>
      <c r="F266" s="221" t="s">
        <v>335</v>
      </c>
      <c r="G266" s="222" t="s">
        <v>163</v>
      </c>
      <c r="H266" s="223">
        <v>47.74</v>
      </c>
      <c r="I266" s="224"/>
      <c r="J266" s="225">
        <f>ROUND(I266*H266,2)</f>
        <v>0</v>
      </c>
      <c r="K266" s="221" t="s">
        <v>177</v>
      </c>
      <c r="L266" s="45"/>
      <c r="M266" s="226" t="s">
        <v>1</v>
      </c>
      <c r="N266" s="227" t="s">
        <v>38</v>
      </c>
      <c r="O266" s="92"/>
      <c r="P266" s="228">
        <f>O266*H266</f>
        <v>0</v>
      </c>
      <c r="Q266" s="228">
        <v>3E-05</v>
      </c>
      <c r="R266" s="228">
        <f>Q266*H266</f>
        <v>0.0014322000000000002</v>
      </c>
      <c r="S266" s="228">
        <v>0</v>
      </c>
      <c r="T266" s="229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0" t="s">
        <v>238</v>
      </c>
      <c r="AT266" s="230" t="s">
        <v>153</v>
      </c>
      <c r="AU266" s="230" t="s">
        <v>83</v>
      </c>
      <c r="AY266" s="18" t="s">
        <v>150</v>
      </c>
      <c r="BE266" s="231">
        <f>IF(N266="základní",J266,0)</f>
        <v>0</v>
      </c>
      <c r="BF266" s="231">
        <f>IF(N266="snížená",J266,0)</f>
        <v>0</v>
      </c>
      <c r="BG266" s="231">
        <f>IF(N266="zákl. přenesená",J266,0)</f>
        <v>0</v>
      </c>
      <c r="BH266" s="231">
        <f>IF(N266="sníž. přenesená",J266,0)</f>
        <v>0</v>
      </c>
      <c r="BI266" s="231">
        <f>IF(N266="nulová",J266,0)</f>
        <v>0</v>
      </c>
      <c r="BJ266" s="18" t="s">
        <v>81</v>
      </c>
      <c r="BK266" s="231">
        <f>ROUND(I266*H266,2)</f>
        <v>0</v>
      </c>
      <c r="BL266" s="18" t="s">
        <v>238</v>
      </c>
      <c r="BM266" s="230" t="s">
        <v>336</v>
      </c>
    </row>
    <row r="267" s="14" customFormat="1">
      <c r="A267" s="14"/>
      <c r="B267" s="243"/>
      <c r="C267" s="244"/>
      <c r="D267" s="234" t="s">
        <v>166</v>
      </c>
      <c r="E267" s="245" t="s">
        <v>1</v>
      </c>
      <c r="F267" s="246" t="s">
        <v>328</v>
      </c>
      <c r="G267" s="244"/>
      <c r="H267" s="247">
        <v>47.74</v>
      </c>
      <c r="I267" s="248"/>
      <c r="J267" s="244"/>
      <c r="K267" s="244"/>
      <c r="L267" s="249"/>
      <c r="M267" s="250"/>
      <c r="N267" s="251"/>
      <c r="O267" s="251"/>
      <c r="P267" s="251"/>
      <c r="Q267" s="251"/>
      <c r="R267" s="251"/>
      <c r="S267" s="251"/>
      <c r="T267" s="252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3" t="s">
        <v>166</v>
      </c>
      <c r="AU267" s="253" t="s">
        <v>83</v>
      </c>
      <c r="AV267" s="14" t="s">
        <v>83</v>
      </c>
      <c r="AW267" s="14" t="s">
        <v>30</v>
      </c>
      <c r="AX267" s="14" t="s">
        <v>81</v>
      </c>
      <c r="AY267" s="253" t="s">
        <v>150</v>
      </c>
    </row>
    <row r="268" s="2" customFormat="1" ht="33" customHeight="1">
      <c r="A268" s="39"/>
      <c r="B268" s="40"/>
      <c r="C268" s="219" t="s">
        <v>493</v>
      </c>
      <c r="D268" s="219" t="s">
        <v>153</v>
      </c>
      <c r="E268" s="220" t="s">
        <v>338</v>
      </c>
      <c r="F268" s="221" t="s">
        <v>339</v>
      </c>
      <c r="G268" s="222" t="s">
        <v>163</v>
      </c>
      <c r="H268" s="223">
        <v>47.74</v>
      </c>
      <c r="I268" s="224"/>
      <c r="J268" s="225">
        <f>ROUND(I268*H268,2)</f>
        <v>0</v>
      </c>
      <c r="K268" s="221" t="s">
        <v>164</v>
      </c>
      <c r="L268" s="45"/>
      <c r="M268" s="226" t="s">
        <v>1</v>
      </c>
      <c r="N268" s="227" t="s">
        <v>38</v>
      </c>
      <c r="O268" s="92"/>
      <c r="P268" s="228">
        <f>O268*H268</f>
        <v>0</v>
      </c>
      <c r="Q268" s="228">
        <v>0.0075</v>
      </c>
      <c r="R268" s="228">
        <f>Q268*H268</f>
        <v>0.35804999999999996</v>
      </c>
      <c r="S268" s="228">
        <v>0</v>
      </c>
      <c r="T268" s="229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0" t="s">
        <v>238</v>
      </c>
      <c r="AT268" s="230" t="s">
        <v>153</v>
      </c>
      <c r="AU268" s="230" t="s">
        <v>83</v>
      </c>
      <c r="AY268" s="18" t="s">
        <v>150</v>
      </c>
      <c r="BE268" s="231">
        <f>IF(N268="základní",J268,0)</f>
        <v>0</v>
      </c>
      <c r="BF268" s="231">
        <f>IF(N268="snížená",J268,0)</f>
        <v>0</v>
      </c>
      <c r="BG268" s="231">
        <f>IF(N268="zákl. přenesená",J268,0)</f>
        <v>0</v>
      </c>
      <c r="BH268" s="231">
        <f>IF(N268="sníž. přenesená",J268,0)</f>
        <v>0</v>
      </c>
      <c r="BI268" s="231">
        <f>IF(N268="nulová",J268,0)</f>
        <v>0</v>
      </c>
      <c r="BJ268" s="18" t="s">
        <v>81</v>
      </c>
      <c r="BK268" s="231">
        <f>ROUND(I268*H268,2)</f>
        <v>0</v>
      </c>
      <c r="BL268" s="18" t="s">
        <v>238</v>
      </c>
      <c r="BM268" s="230" t="s">
        <v>340</v>
      </c>
    </row>
    <row r="269" s="14" customFormat="1">
      <c r="A269" s="14"/>
      <c r="B269" s="243"/>
      <c r="C269" s="244"/>
      <c r="D269" s="234" t="s">
        <v>166</v>
      </c>
      <c r="E269" s="245" t="s">
        <v>1</v>
      </c>
      <c r="F269" s="246" t="s">
        <v>328</v>
      </c>
      <c r="G269" s="244"/>
      <c r="H269" s="247">
        <v>47.74</v>
      </c>
      <c r="I269" s="248"/>
      <c r="J269" s="244"/>
      <c r="K269" s="244"/>
      <c r="L269" s="249"/>
      <c r="M269" s="250"/>
      <c r="N269" s="251"/>
      <c r="O269" s="251"/>
      <c r="P269" s="251"/>
      <c r="Q269" s="251"/>
      <c r="R269" s="251"/>
      <c r="S269" s="251"/>
      <c r="T269" s="252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3" t="s">
        <v>166</v>
      </c>
      <c r="AU269" s="253" t="s">
        <v>83</v>
      </c>
      <c r="AV269" s="14" t="s">
        <v>83</v>
      </c>
      <c r="AW269" s="14" t="s">
        <v>30</v>
      </c>
      <c r="AX269" s="14" t="s">
        <v>81</v>
      </c>
      <c r="AY269" s="253" t="s">
        <v>150</v>
      </c>
    </row>
    <row r="270" s="2" customFormat="1" ht="24.15" customHeight="1">
      <c r="A270" s="39"/>
      <c r="B270" s="40"/>
      <c r="C270" s="219" t="s">
        <v>494</v>
      </c>
      <c r="D270" s="219" t="s">
        <v>153</v>
      </c>
      <c r="E270" s="220" t="s">
        <v>342</v>
      </c>
      <c r="F270" s="221" t="s">
        <v>343</v>
      </c>
      <c r="G270" s="222" t="s">
        <v>237</v>
      </c>
      <c r="H270" s="276"/>
      <c r="I270" s="224"/>
      <c r="J270" s="225">
        <f>ROUND(I270*H270,2)</f>
        <v>0</v>
      </c>
      <c r="K270" s="221" t="s">
        <v>177</v>
      </c>
      <c r="L270" s="45"/>
      <c r="M270" s="226" t="s">
        <v>1</v>
      </c>
      <c r="N270" s="227" t="s">
        <v>38</v>
      </c>
      <c r="O270" s="92"/>
      <c r="P270" s="228">
        <f>O270*H270</f>
        <v>0</v>
      </c>
      <c r="Q270" s="228">
        <v>0</v>
      </c>
      <c r="R270" s="228">
        <f>Q270*H270</f>
        <v>0</v>
      </c>
      <c r="S270" s="228">
        <v>0</v>
      </c>
      <c r="T270" s="229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0" t="s">
        <v>238</v>
      </c>
      <c r="AT270" s="230" t="s">
        <v>153</v>
      </c>
      <c r="AU270" s="230" t="s">
        <v>83</v>
      </c>
      <c r="AY270" s="18" t="s">
        <v>150</v>
      </c>
      <c r="BE270" s="231">
        <f>IF(N270="základní",J270,0)</f>
        <v>0</v>
      </c>
      <c r="BF270" s="231">
        <f>IF(N270="snížená",J270,0)</f>
        <v>0</v>
      </c>
      <c r="BG270" s="231">
        <f>IF(N270="zákl. přenesená",J270,0)</f>
        <v>0</v>
      </c>
      <c r="BH270" s="231">
        <f>IF(N270="sníž. přenesená",J270,0)</f>
        <v>0</v>
      </c>
      <c r="BI270" s="231">
        <f>IF(N270="nulová",J270,0)</f>
        <v>0</v>
      </c>
      <c r="BJ270" s="18" t="s">
        <v>81</v>
      </c>
      <c r="BK270" s="231">
        <f>ROUND(I270*H270,2)</f>
        <v>0</v>
      </c>
      <c r="BL270" s="18" t="s">
        <v>238</v>
      </c>
      <c r="BM270" s="230" t="s">
        <v>344</v>
      </c>
    </row>
    <row r="271" s="2" customFormat="1" ht="24.15" customHeight="1">
      <c r="A271" s="39"/>
      <c r="B271" s="40"/>
      <c r="C271" s="219" t="s">
        <v>495</v>
      </c>
      <c r="D271" s="219" t="s">
        <v>153</v>
      </c>
      <c r="E271" s="220" t="s">
        <v>346</v>
      </c>
      <c r="F271" s="221" t="s">
        <v>347</v>
      </c>
      <c r="G271" s="222" t="s">
        <v>163</v>
      </c>
      <c r="H271" s="223">
        <v>47.74</v>
      </c>
      <c r="I271" s="224"/>
      <c r="J271" s="225">
        <f>ROUND(I271*H271,2)</f>
        <v>0</v>
      </c>
      <c r="K271" s="221" t="s">
        <v>1</v>
      </c>
      <c r="L271" s="45"/>
      <c r="M271" s="226" t="s">
        <v>1</v>
      </c>
      <c r="N271" s="227" t="s">
        <v>38</v>
      </c>
      <c r="O271" s="92"/>
      <c r="P271" s="228">
        <f>O271*H271</f>
        <v>0</v>
      </c>
      <c r="Q271" s="228">
        <v>0</v>
      </c>
      <c r="R271" s="228">
        <f>Q271*H271</f>
        <v>0</v>
      </c>
      <c r="S271" s="228">
        <v>0</v>
      </c>
      <c r="T271" s="229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0" t="s">
        <v>238</v>
      </c>
      <c r="AT271" s="230" t="s">
        <v>153</v>
      </c>
      <c r="AU271" s="230" t="s">
        <v>83</v>
      </c>
      <c r="AY271" s="18" t="s">
        <v>150</v>
      </c>
      <c r="BE271" s="231">
        <f>IF(N271="základní",J271,0)</f>
        <v>0</v>
      </c>
      <c r="BF271" s="231">
        <f>IF(N271="snížená",J271,0)</f>
        <v>0</v>
      </c>
      <c r="BG271" s="231">
        <f>IF(N271="zákl. přenesená",J271,0)</f>
        <v>0</v>
      </c>
      <c r="BH271" s="231">
        <f>IF(N271="sníž. přenesená",J271,0)</f>
        <v>0</v>
      </c>
      <c r="BI271" s="231">
        <f>IF(N271="nulová",J271,0)</f>
        <v>0</v>
      </c>
      <c r="BJ271" s="18" t="s">
        <v>81</v>
      </c>
      <c r="BK271" s="231">
        <f>ROUND(I271*H271,2)</f>
        <v>0</v>
      </c>
      <c r="BL271" s="18" t="s">
        <v>238</v>
      </c>
      <c r="BM271" s="230" t="s">
        <v>348</v>
      </c>
    </row>
    <row r="272" s="2" customFormat="1">
      <c r="A272" s="39"/>
      <c r="B272" s="40"/>
      <c r="C272" s="41"/>
      <c r="D272" s="234" t="s">
        <v>260</v>
      </c>
      <c r="E272" s="41"/>
      <c r="F272" s="277" t="s">
        <v>349</v>
      </c>
      <c r="G272" s="41"/>
      <c r="H272" s="41"/>
      <c r="I272" s="278"/>
      <c r="J272" s="41"/>
      <c r="K272" s="41"/>
      <c r="L272" s="45"/>
      <c r="M272" s="279"/>
      <c r="N272" s="280"/>
      <c r="O272" s="92"/>
      <c r="P272" s="92"/>
      <c r="Q272" s="92"/>
      <c r="R272" s="92"/>
      <c r="S272" s="92"/>
      <c r="T272" s="93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260</v>
      </c>
      <c r="AU272" s="18" t="s">
        <v>83</v>
      </c>
    </row>
    <row r="273" s="14" customFormat="1">
      <c r="A273" s="14"/>
      <c r="B273" s="243"/>
      <c r="C273" s="244"/>
      <c r="D273" s="234" t="s">
        <v>166</v>
      </c>
      <c r="E273" s="245" t="s">
        <v>1</v>
      </c>
      <c r="F273" s="246" t="s">
        <v>328</v>
      </c>
      <c r="G273" s="244"/>
      <c r="H273" s="247">
        <v>47.74</v>
      </c>
      <c r="I273" s="248"/>
      <c r="J273" s="244"/>
      <c r="K273" s="244"/>
      <c r="L273" s="249"/>
      <c r="M273" s="250"/>
      <c r="N273" s="251"/>
      <c r="O273" s="251"/>
      <c r="P273" s="251"/>
      <c r="Q273" s="251"/>
      <c r="R273" s="251"/>
      <c r="S273" s="251"/>
      <c r="T273" s="252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3" t="s">
        <v>166</v>
      </c>
      <c r="AU273" s="253" t="s">
        <v>83</v>
      </c>
      <c r="AV273" s="14" t="s">
        <v>83</v>
      </c>
      <c r="AW273" s="14" t="s">
        <v>30</v>
      </c>
      <c r="AX273" s="14" t="s">
        <v>81</v>
      </c>
      <c r="AY273" s="253" t="s">
        <v>150</v>
      </c>
    </row>
    <row r="274" s="2" customFormat="1" ht="16.5" customHeight="1">
      <c r="A274" s="39"/>
      <c r="B274" s="40"/>
      <c r="C274" s="219" t="s">
        <v>496</v>
      </c>
      <c r="D274" s="219" t="s">
        <v>153</v>
      </c>
      <c r="E274" s="220" t="s">
        <v>351</v>
      </c>
      <c r="F274" s="221" t="s">
        <v>352</v>
      </c>
      <c r="G274" s="222" t="s">
        <v>183</v>
      </c>
      <c r="H274" s="223">
        <v>40</v>
      </c>
      <c r="I274" s="224"/>
      <c r="J274" s="225">
        <f>ROUND(I274*H274,2)</f>
        <v>0</v>
      </c>
      <c r="K274" s="221" t="s">
        <v>1</v>
      </c>
      <c r="L274" s="45"/>
      <c r="M274" s="226" t="s">
        <v>1</v>
      </c>
      <c r="N274" s="227" t="s">
        <v>38</v>
      </c>
      <c r="O274" s="92"/>
      <c r="P274" s="228">
        <f>O274*H274</f>
        <v>0</v>
      </c>
      <c r="Q274" s="228">
        <v>0</v>
      </c>
      <c r="R274" s="228">
        <f>Q274*H274</f>
        <v>0</v>
      </c>
      <c r="S274" s="228">
        <v>0</v>
      </c>
      <c r="T274" s="229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30" t="s">
        <v>238</v>
      </c>
      <c r="AT274" s="230" t="s">
        <v>153</v>
      </c>
      <c r="AU274" s="230" t="s">
        <v>83</v>
      </c>
      <c r="AY274" s="18" t="s">
        <v>150</v>
      </c>
      <c r="BE274" s="231">
        <f>IF(N274="základní",J274,0)</f>
        <v>0</v>
      </c>
      <c r="BF274" s="231">
        <f>IF(N274="snížená",J274,0)</f>
        <v>0</v>
      </c>
      <c r="BG274" s="231">
        <f>IF(N274="zákl. přenesená",J274,0)</f>
        <v>0</v>
      </c>
      <c r="BH274" s="231">
        <f>IF(N274="sníž. přenesená",J274,0)</f>
        <v>0</v>
      </c>
      <c r="BI274" s="231">
        <f>IF(N274="nulová",J274,0)</f>
        <v>0</v>
      </c>
      <c r="BJ274" s="18" t="s">
        <v>81</v>
      </c>
      <c r="BK274" s="231">
        <f>ROUND(I274*H274,2)</f>
        <v>0</v>
      </c>
      <c r="BL274" s="18" t="s">
        <v>238</v>
      </c>
      <c r="BM274" s="230" t="s">
        <v>353</v>
      </c>
    </row>
    <row r="275" s="14" customFormat="1">
      <c r="A275" s="14"/>
      <c r="B275" s="243"/>
      <c r="C275" s="244"/>
      <c r="D275" s="234" t="s">
        <v>166</v>
      </c>
      <c r="E275" s="245" t="s">
        <v>1</v>
      </c>
      <c r="F275" s="246" t="s">
        <v>354</v>
      </c>
      <c r="G275" s="244"/>
      <c r="H275" s="247">
        <v>40</v>
      </c>
      <c r="I275" s="248"/>
      <c r="J275" s="244"/>
      <c r="K275" s="244"/>
      <c r="L275" s="249"/>
      <c r="M275" s="250"/>
      <c r="N275" s="251"/>
      <c r="O275" s="251"/>
      <c r="P275" s="251"/>
      <c r="Q275" s="251"/>
      <c r="R275" s="251"/>
      <c r="S275" s="251"/>
      <c r="T275" s="252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3" t="s">
        <v>166</v>
      </c>
      <c r="AU275" s="253" t="s">
        <v>83</v>
      </c>
      <c r="AV275" s="14" t="s">
        <v>83</v>
      </c>
      <c r="AW275" s="14" t="s">
        <v>30</v>
      </c>
      <c r="AX275" s="14" t="s">
        <v>81</v>
      </c>
      <c r="AY275" s="253" t="s">
        <v>150</v>
      </c>
    </row>
    <row r="276" s="2" customFormat="1" ht="16.5" customHeight="1">
      <c r="A276" s="39"/>
      <c r="B276" s="40"/>
      <c r="C276" s="219" t="s">
        <v>497</v>
      </c>
      <c r="D276" s="219" t="s">
        <v>153</v>
      </c>
      <c r="E276" s="220" t="s">
        <v>356</v>
      </c>
      <c r="F276" s="221" t="s">
        <v>357</v>
      </c>
      <c r="G276" s="222" t="s">
        <v>183</v>
      </c>
      <c r="H276" s="223">
        <v>4</v>
      </c>
      <c r="I276" s="224"/>
      <c r="J276" s="225">
        <f>ROUND(I276*H276,2)</f>
        <v>0</v>
      </c>
      <c r="K276" s="221" t="s">
        <v>1</v>
      </c>
      <c r="L276" s="45"/>
      <c r="M276" s="226" t="s">
        <v>1</v>
      </c>
      <c r="N276" s="227" t="s">
        <v>38</v>
      </c>
      <c r="O276" s="92"/>
      <c r="P276" s="228">
        <f>O276*H276</f>
        <v>0</v>
      </c>
      <c r="Q276" s="228">
        <v>0</v>
      </c>
      <c r="R276" s="228">
        <f>Q276*H276</f>
        <v>0</v>
      </c>
      <c r="S276" s="228">
        <v>0</v>
      </c>
      <c r="T276" s="229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0" t="s">
        <v>238</v>
      </c>
      <c r="AT276" s="230" t="s">
        <v>153</v>
      </c>
      <c r="AU276" s="230" t="s">
        <v>83</v>
      </c>
      <c r="AY276" s="18" t="s">
        <v>150</v>
      </c>
      <c r="BE276" s="231">
        <f>IF(N276="základní",J276,0)</f>
        <v>0</v>
      </c>
      <c r="BF276" s="231">
        <f>IF(N276="snížená",J276,0)</f>
        <v>0</v>
      </c>
      <c r="BG276" s="231">
        <f>IF(N276="zákl. přenesená",J276,0)</f>
        <v>0</v>
      </c>
      <c r="BH276" s="231">
        <f>IF(N276="sníž. přenesená",J276,0)</f>
        <v>0</v>
      </c>
      <c r="BI276" s="231">
        <f>IF(N276="nulová",J276,0)</f>
        <v>0</v>
      </c>
      <c r="BJ276" s="18" t="s">
        <v>81</v>
      </c>
      <c r="BK276" s="231">
        <f>ROUND(I276*H276,2)</f>
        <v>0</v>
      </c>
      <c r="BL276" s="18" t="s">
        <v>238</v>
      </c>
      <c r="BM276" s="230" t="s">
        <v>358</v>
      </c>
    </row>
    <row r="277" s="14" customFormat="1">
      <c r="A277" s="14"/>
      <c r="B277" s="243"/>
      <c r="C277" s="244"/>
      <c r="D277" s="234" t="s">
        <v>166</v>
      </c>
      <c r="E277" s="245" t="s">
        <v>1</v>
      </c>
      <c r="F277" s="246" t="s">
        <v>359</v>
      </c>
      <c r="G277" s="244"/>
      <c r="H277" s="247">
        <v>4</v>
      </c>
      <c r="I277" s="248"/>
      <c r="J277" s="244"/>
      <c r="K277" s="244"/>
      <c r="L277" s="249"/>
      <c r="M277" s="250"/>
      <c r="N277" s="251"/>
      <c r="O277" s="251"/>
      <c r="P277" s="251"/>
      <c r="Q277" s="251"/>
      <c r="R277" s="251"/>
      <c r="S277" s="251"/>
      <c r="T277" s="252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3" t="s">
        <v>166</v>
      </c>
      <c r="AU277" s="253" t="s">
        <v>83</v>
      </c>
      <c r="AV277" s="14" t="s">
        <v>83</v>
      </c>
      <c r="AW277" s="14" t="s">
        <v>30</v>
      </c>
      <c r="AX277" s="14" t="s">
        <v>81</v>
      </c>
      <c r="AY277" s="253" t="s">
        <v>150</v>
      </c>
    </row>
    <row r="278" s="12" customFormat="1" ht="22.8" customHeight="1">
      <c r="A278" s="12"/>
      <c r="B278" s="203"/>
      <c r="C278" s="204"/>
      <c r="D278" s="205" t="s">
        <v>72</v>
      </c>
      <c r="E278" s="217" t="s">
        <v>360</v>
      </c>
      <c r="F278" s="217" t="s">
        <v>361</v>
      </c>
      <c r="G278" s="204"/>
      <c r="H278" s="204"/>
      <c r="I278" s="207"/>
      <c r="J278" s="218">
        <f>BK278</f>
        <v>0</v>
      </c>
      <c r="K278" s="204"/>
      <c r="L278" s="209"/>
      <c r="M278" s="210"/>
      <c r="N278" s="211"/>
      <c r="O278" s="211"/>
      <c r="P278" s="212">
        <f>P279</f>
        <v>0</v>
      </c>
      <c r="Q278" s="211"/>
      <c r="R278" s="212">
        <f>R279</f>
        <v>0</v>
      </c>
      <c r="S278" s="211"/>
      <c r="T278" s="213">
        <f>T279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214" t="s">
        <v>83</v>
      </c>
      <c r="AT278" s="215" t="s">
        <v>72</v>
      </c>
      <c r="AU278" s="215" t="s">
        <v>81</v>
      </c>
      <c r="AY278" s="214" t="s">
        <v>150</v>
      </c>
      <c r="BK278" s="216">
        <f>BK279</f>
        <v>0</v>
      </c>
    </row>
    <row r="279" s="2" customFormat="1" ht="24.15" customHeight="1">
      <c r="A279" s="39"/>
      <c r="B279" s="40"/>
      <c r="C279" s="219" t="s">
        <v>498</v>
      </c>
      <c r="D279" s="219" t="s">
        <v>153</v>
      </c>
      <c r="E279" s="220" t="s">
        <v>363</v>
      </c>
      <c r="F279" s="221" t="s">
        <v>364</v>
      </c>
      <c r="G279" s="222" t="s">
        <v>200</v>
      </c>
      <c r="H279" s="223">
        <v>3</v>
      </c>
      <c r="I279" s="224"/>
      <c r="J279" s="225">
        <f>ROUND(I279*H279,2)</f>
        <v>0</v>
      </c>
      <c r="K279" s="221" t="s">
        <v>1</v>
      </c>
      <c r="L279" s="45"/>
      <c r="M279" s="226" t="s">
        <v>1</v>
      </c>
      <c r="N279" s="227" t="s">
        <v>38</v>
      </c>
      <c r="O279" s="92"/>
      <c r="P279" s="228">
        <f>O279*H279</f>
        <v>0</v>
      </c>
      <c r="Q279" s="228">
        <v>0</v>
      </c>
      <c r="R279" s="228">
        <f>Q279*H279</f>
        <v>0</v>
      </c>
      <c r="S279" s="228">
        <v>0</v>
      </c>
      <c r="T279" s="229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0" t="s">
        <v>238</v>
      </c>
      <c r="AT279" s="230" t="s">
        <v>153</v>
      </c>
      <c r="AU279" s="230" t="s">
        <v>83</v>
      </c>
      <c r="AY279" s="18" t="s">
        <v>150</v>
      </c>
      <c r="BE279" s="231">
        <f>IF(N279="základní",J279,0)</f>
        <v>0</v>
      </c>
      <c r="BF279" s="231">
        <f>IF(N279="snížená",J279,0)</f>
        <v>0</v>
      </c>
      <c r="BG279" s="231">
        <f>IF(N279="zákl. přenesená",J279,0)</f>
        <v>0</v>
      </c>
      <c r="BH279" s="231">
        <f>IF(N279="sníž. přenesená",J279,0)</f>
        <v>0</v>
      </c>
      <c r="BI279" s="231">
        <f>IF(N279="nulová",J279,0)</f>
        <v>0</v>
      </c>
      <c r="BJ279" s="18" t="s">
        <v>81</v>
      </c>
      <c r="BK279" s="231">
        <f>ROUND(I279*H279,2)</f>
        <v>0</v>
      </c>
      <c r="BL279" s="18" t="s">
        <v>238</v>
      </c>
      <c r="BM279" s="230" t="s">
        <v>365</v>
      </c>
    </row>
    <row r="280" s="12" customFormat="1" ht="22.8" customHeight="1">
      <c r="A280" s="12"/>
      <c r="B280" s="203"/>
      <c r="C280" s="204"/>
      <c r="D280" s="205" t="s">
        <v>72</v>
      </c>
      <c r="E280" s="217" t="s">
        <v>366</v>
      </c>
      <c r="F280" s="217" t="s">
        <v>367</v>
      </c>
      <c r="G280" s="204"/>
      <c r="H280" s="204"/>
      <c r="I280" s="207"/>
      <c r="J280" s="218">
        <f>BK280</f>
        <v>0</v>
      </c>
      <c r="K280" s="204"/>
      <c r="L280" s="209"/>
      <c r="M280" s="210"/>
      <c r="N280" s="211"/>
      <c r="O280" s="211"/>
      <c r="P280" s="212">
        <f>SUM(P281:P305)</f>
        <v>0</v>
      </c>
      <c r="Q280" s="211"/>
      <c r="R280" s="212">
        <f>SUM(R281:R305)</f>
        <v>0.15686000000000003</v>
      </c>
      <c r="S280" s="211"/>
      <c r="T280" s="213">
        <f>SUM(T281:T305)</f>
        <v>0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214" t="s">
        <v>83</v>
      </c>
      <c r="AT280" s="215" t="s">
        <v>72</v>
      </c>
      <c r="AU280" s="215" t="s">
        <v>81</v>
      </c>
      <c r="AY280" s="214" t="s">
        <v>150</v>
      </c>
      <c r="BK280" s="216">
        <f>SUM(BK281:BK305)</f>
        <v>0</v>
      </c>
    </row>
    <row r="281" s="2" customFormat="1" ht="24.15" customHeight="1">
      <c r="A281" s="39"/>
      <c r="B281" s="40"/>
      <c r="C281" s="219" t="s">
        <v>499</v>
      </c>
      <c r="D281" s="219" t="s">
        <v>153</v>
      </c>
      <c r="E281" s="220" t="s">
        <v>369</v>
      </c>
      <c r="F281" s="221" t="s">
        <v>370</v>
      </c>
      <c r="G281" s="222" t="s">
        <v>163</v>
      </c>
      <c r="H281" s="223">
        <v>313.72000000000004</v>
      </c>
      <c r="I281" s="224"/>
      <c r="J281" s="225">
        <f>ROUND(I281*H281,2)</f>
        <v>0</v>
      </c>
      <c r="K281" s="221" t="s">
        <v>164</v>
      </c>
      <c r="L281" s="45"/>
      <c r="M281" s="226" t="s">
        <v>1</v>
      </c>
      <c r="N281" s="227" t="s">
        <v>38</v>
      </c>
      <c r="O281" s="92"/>
      <c r="P281" s="228">
        <f>O281*H281</f>
        <v>0</v>
      </c>
      <c r="Q281" s="228">
        <v>0</v>
      </c>
      <c r="R281" s="228">
        <f>Q281*H281</f>
        <v>0</v>
      </c>
      <c r="S281" s="228">
        <v>0</v>
      </c>
      <c r="T281" s="229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0" t="s">
        <v>238</v>
      </c>
      <c r="AT281" s="230" t="s">
        <v>153</v>
      </c>
      <c r="AU281" s="230" t="s">
        <v>83</v>
      </c>
      <c r="AY281" s="18" t="s">
        <v>150</v>
      </c>
      <c r="BE281" s="231">
        <f>IF(N281="základní",J281,0)</f>
        <v>0</v>
      </c>
      <c r="BF281" s="231">
        <f>IF(N281="snížená",J281,0)</f>
        <v>0</v>
      </c>
      <c r="BG281" s="231">
        <f>IF(N281="zákl. přenesená",J281,0)</f>
        <v>0</v>
      </c>
      <c r="BH281" s="231">
        <f>IF(N281="sníž. přenesená",J281,0)</f>
        <v>0</v>
      </c>
      <c r="BI281" s="231">
        <f>IF(N281="nulová",J281,0)</f>
        <v>0</v>
      </c>
      <c r="BJ281" s="18" t="s">
        <v>81</v>
      </c>
      <c r="BK281" s="231">
        <f>ROUND(I281*H281,2)</f>
        <v>0</v>
      </c>
      <c r="BL281" s="18" t="s">
        <v>238</v>
      </c>
      <c r="BM281" s="230" t="s">
        <v>371</v>
      </c>
    </row>
    <row r="282" s="14" customFormat="1">
      <c r="A282" s="14"/>
      <c r="B282" s="243"/>
      <c r="C282" s="244"/>
      <c r="D282" s="234" t="s">
        <v>166</v>
      </c>
      <c r="E282" s="245" t="s">
        <v>1</v>
      </c>
      <c r="F282" s="246" t="s">
        <v>372</v>
      </c>
      <c r="G282" s="244"/>
      <c r="H282" s="247">
        <v>32.76</v>
      </c>
      <c r="I282" s="248"/>
      <c r="J282" s="244"/>
      <c r="K282" s="244"/>
      <c r="L282" s="249"/>
      <c r="M282" s="250"/>
      <c r="N282" s="251"/>
      <c r="O282" s="251"/>
      <c r="P282" s="251"/>
      <c r="Q282" s="251"/>
      <c r="R282" s="251"/>
      <c r="S282" s="251"/>
      <c r="T282" s="252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3" t="s">
        <v>166</v>
      </c>
      <c r="AU282" s="253" t="s">
        <v>83</v>
      </c>
      <c r="AV282" s="14" t="s">
        <v>83</v>
      </c>
      <c r="AW282" s="14" t="s">
        <v>30</v>
      </c>
      <c r="AX282" s="14" t="s">
        <v>73</v>
      </c>
      <c r="AY282" s="253" t="s">
        <v>150</v>
      </c>
    </row>
    <row r="283" s="14" customFormat="1">
      <c r="A283" s="14"/>
      <c r="B283" s="243"/>
      <c r="C283" s="244"/>
      <c r="D283" s="234" t="s">
        <v>166</v>
      </c>
      <c r="E283" s="245" t="s">
        <v>1</v>
      </c>
      <c r="F283" s="246" t="s">
        <v>373</v>
      </c>
      <c r="G283" s="244"/>
      <c r="H283" s="247">
        <v>59.28</v>
      </c>
      <c r="I283" s="248"/>
      <c r="J283" s="244"/>
      <c r="K283" s="244"/>
      <c r="L283" s="249"/>
      <c r="M283" s="250"/>
      <c r="N283" s="251"/>
      <c r="O283" s="251"/>
      <c r="P283" s="251"/>
      <c r="Q283" s="251"/>
      <c r="R283" s="251"/>
      <c r="S283" s="251"/>
      <c r="T283" s="252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3" t="s">
        <v>166</v>
      </c>
      <c r="AU283" s="253" t="s">
        <v>83</v>
      </c>
      <c r="AV283" s="14" t="s">
        <v>83</v>
      </c>
      <c r="AW283" s="14" t="s">
        <v>30</v>
      </c>
      <c r="AX283" s="14" t="s">
        <v>73</v>
      </c>
      <c r="AY283" s="253" t="s">
        <v>150</v>
      </c>
    </row>
    <row r="284" s="14" customFormat="1">
      <c r="A284" s="14"/>
      <c r="B284" s="243"/>
      <c r="C284" s="244"/>
      <c r="D284" s="234" t="s">
        <v>166</v>
      </c>
      <c r="E284" s="245" t="s">
        <v>1</v>
      </c>
      <c r="F284" s="246" t="s">
        <v>374</v>
      </c>
      <c r="G284" s="244"/>
      <c r="H284" s="247">
        <v>48.1</v>
      </c>
      <c r="I284" s="248"/>
      <c r="J284" s="244"/>
      <c r="K284" s="244"/>
      <c r="L284" s="249"/>
      <c r="M284" s="250"/>
      <c r="N284" s="251"/>
      <c r="O284" s="251"/>
      <c r="P284" s="251"/>
      <c r="Q284" s="251"/>
      <c r="R284" s="251"/>
      <c r="S284" s="251"/>
      <c r="T284" s="252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3" t="s">
        <v>166</v>
      </c>
      <c r="AU284" s="253" t="s">
        <v>83</v>
      </c>
      <c r="AV284" s="14" t="s">
        <v>83</v>
      </c>
      <c r="AW284" s="14" t="s">
        <v>30</v>
      </c>
      <c r="AX284" s="14" t="s">
        <v>73</v>
      </c>
      <c r="AY284" s="253" t="s">
        <v>150</v>
      </c>
    </row>
    <row r="285" s="14" customFormat="1">
      <c r="A285" s="14"/>
      <c r="B285" s="243"/>
      <c r="C285" s="244"/>
      <c r="D285" s="234" t="s">
        <v>166</v>
      </c>
      <c r="E285" s="245" t="s">
        <v>1</v>
      </c>
      <c r="F285" s="246" t="s">
        <v>375</v>
      </c>
      <c r="G285" s="244"/>
      <c r="H285" s="247">
        <v>59.08</v>
      </c>
      <c r="I285" s="248"/>
      <c r="J285" s="244"/>
      <c r="K285" s="244"/>
      <c r="L285" s="249"/>
      <c r="M285" s="250"/>
      <c r="N285" s="251"/>
      <c r="O285" s="251"/>
      <c r="P285" s="251"/>
      <c r="Q285" s="251"/>
      <c r="R285" s="251"/>
      <c r="S285" s="251"/>
      <c r="T285" s="252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3" t="s">
        <v>166</v>
      </c>
      <c r="AU285" s="253" t="s">
        <v>83</v>
      </c>
      <c r="AV285" s="14" t="s">
        <v>83</v>
      </c>
      <c r="AW285" s="14" t="s">
        <v>30</v>
      </c>
      <c r="AX285" s="14" t="s">
        <v>73</v>
      </c>
      <c r="AY285" s="253" t="s">
        <v>150</v>
      </c>
    </row>
    <row r="286" s="15" customFormat="1">
      <c r="A286" s="15"/>
      <c r="B286" s="254"/>
      <c r="C286" s="255"/>
      <c r="D286" s="234" t="s">
        <v>166</v>
      </c>
      <c r="E286" s="256" t="s">
        <v>1</v>
      </c>
      <c r="F286" s="257" t="s">
        <v>171</v>
      </c>
      <c r="G286" s="255"/>
      <c r="H286" s="258">
        <v>199.21999999999997</v>
      </c>
      <c r="I286" s="259"/>
      <c r="J286" s="255"/>
      <c r="K286" s="255"/>
      <c r="L286" s="260"/>
      <c r="M286" s="261"/>
      <c r="N286" s="262"/>
      <c r="O286" s="262"/>
      <c r="P286" s="262"/>
      <c r="Q286" s="262"/>
      <c r="R286" s="262"/>
      <c r="S286" s="262"/>
      <c r="T286" s="263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64" t="s">
        <v>166</v>
      </c>
      <c r="AU286" s="264" t="s">
        <v>83</v>
      </c>
      <c r="AV286" s="15" t="s">
        <v>172</v>
      </c>
      <c r="AW286" s="15" t="s">
        <v>30</v>
      </c>
      <c r="AX286" s="15" t="s">
        <v>73</v>
      </c>
      <c r="AY286" s="264" t="s">
        <v>150</v>
      </c>
    </row>
    <row r="287" s="14" customFormat="1">
      <c r="A287" s="14"/>
      <c r="B287" s="243"/>
      <c r="C287" s="244"/>
      <c r="D287" s="234" t="s">
        <v>166</v>
      </c>
      <c r="E287" s="245" t="s">
        <v>1</v>
      </c>
      <c r="F287" s="246" t="s">
        <v>376</v>
      </c>
      <c r="G287" s="244"/>
      <c r="H287" s="247">
        <v>114.5</v>
      </c>
      <c r="I287" s="248"/>
      <c r="J287" s="244"/>
      <c r="K287" s="244"/>
      <c r="L287" s="249"/>
      <c r="M287" s="250"/>
      <c r="N287" s="251"/>
      <c r="O287" s="251"/>
      <c r="P287" s="251"/>
      <c r="Q287" s="251"/>
      <c r="R287" s="251"/>
      <c r="S287" s="251"/>
      <c r="T287" s="252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3" t="s">
        <v>166</v>
      </c>
      <c r="AU287" s="253" t="s">
        <v>83</v>
      </c>
      <c r="AV287" s="14" t="s">
        <v>83</v>
      </c>
      <c r="AW287" s="14" t="s">
        <v>30</v>
      </c>
      <c r="AX287" s="14" t="s">
        <v>73</v>
      </c>
      <c r="AY287" s="253" t="s">
        <v>150</v>
      </c>
    </row>
    <row r="288" s="16" customFormat="1">
      <c r="A288" s="16"/>
      <c r="B288" s="265"/>
      <c r="C288" s="266"/>
      <c r="D288" s="234" t="s">
        <v>166</v>
      </c>
      <c r="E288" s="267" t="s">
        <v>1</v>
      </c>
      <c r="F288" s="268" t="s">
        <v>174</v>
      </c>
      <c r="G288" s="266"/>
      <c r="H288" s="269">
        <v>313.71999999999996</v>
      </c>
      <c r="I288" s="270"/>
      <c r="J288" s="266"/>
      <c r="K288" s="266"/>
      <c r="L288" s="271"/>
      <c r="M288" s="272"/>
      <c r="N288" s="273"/>
      <c r="O288" s="273"/>
      <c r="P288" s="273"/>
      <c r="Q288" s="273"/>
      <c r="R288" s="273"/>
      <c r="S288" s="273"/>
      <c r="T288" s="274"/>
      <c r="U288" s="16"/>
      <c r="V288" s="16"/>
      <c r="W288" s="16"/>
      <c r="X288" s="16"/>
      <c r="Y288" s="16"/>
      <c r="Z288" s="16"/>
      <c r="AA288" s="16"/>
      <c r="AB288" s="16"/>
      <c r="AC288" s="16"/>
      <c r="AD288" s="16"/>
      <c r="AE288" s="16"/>
      <c r="AT288" s="275" t="s">
        <v>166</v>
      </c>
      <c r="AU288" s="275" t="s">
        <v>83</v>
      </c>
      <c r="AV288" s="16" t="s">
        <v>157</v>
      </c>
      <c r="AW288" s="16" t="s">
        <v>30</v>
      </c>
      <c r="AX288" s="16" t="s">
        <v>81</v>
      </c>
      <c r="AY288" s="275" t="s">
        <v>150</v>
      </c>
    </row>
    <row r="289" s="2" customFormat="1" ht="24.15" customHeight="1">
      <c r="A289" s="39"/>
      <c r="B289" s="40"/>
      <c r="C289" s="219" t="s">
        <v>500</v>
      </c>
      <c r="D289" s="219" t="s">
        <v>153</v>
      </c>
      <c r="E289" s="220" t="s">
        <v>378</v>
      </c>
      <c r="F289" s="221" t="s">
        <v>379</v>
      </c>
      <c r="G289" s="222" t="s">
        <v>163</v>
      </c>
      <c r="H289" s="223">
        <v>313.72000000000004</v>
      </c>
      <c r="I289" s="224"/>
      <c r="J289" s="225">
        <f>ROUND(I289*H289,2)</f>
        <v>0</v>
      </c>
      <c r="K289" s="221" t="s">
        <v>177</v>
      </c>
      <c r="L289" s="45"/>
      <c r="M289" s="226" t="s">
        <v>1</v>
      </c>
      <c r="N289" s="227" t="s">
        <v>38</v>
      </c>
      <c r="O289" s="92"/>
      <c r="P289" s="228">
        <f>O289*H289</f>
        <v>0</v>
      </c>
      <c r="Q289" s="228">
        <v>0.00021</v>
      </c>
      <c r="R289" s="228">
        <f>Q289*H289</f>
        <v>0.065881200000000016</v>
      </c>
      <c r="S289" s="228">
        <v>0</v>
      </c>
      <c r="T289" s="229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30" t="s">
        <v>238</v>
      </c>
      <c r="AT289" s="230" t="s">
        <v>153</v>
      </c>
      <c r="AU289" s="230" t="s">
        <v>83</v>
      </c>
      <c r="AY289" s="18" t="s">
        <v>150</v>
      </c>
      <c r="BE289" s="231">
        <f>IF(N289="základní",J289,0)</f>
        <v>0</v>
      </c>
      <c r="BF289" s="231">
        <f>IF(N289="snížená",J289,0)</f>
        <v>0</v>
      </c>
      <c r="BG289" s="231">
        <f>IF(N289="zákl. přenesená",J289,0)</f>
        <v>0</v>
      </c>
      <c r="BH289" s="231">
        <f>IF(N289="sníž. přenesená",J289,0)</f>
        <v>0</v>
      </c>
      <c r="BI289" s="231">
        <f>IF(N289="nulová",J289,0)</f>
        <v>0</v>
      </c>
      <c r="BJ289" s="18" t="s">
        <v>81</v>
      </c>
      <c r="BK289" s="231">
        <f>ROUND(I289*H289,2)</f>
        <v>0</v>
      </c>
      <c r="BL289" s="18" t="s">
        <v>238</v>
      </c>
      <c r="BM289" s="230" t="s">
        <v>380</v>
      </c>
    </row>
    <row r="290" s="14" customFormat="1">
      <c r="A290" s="14"/>
      <c r="B290" s="243"/>
      <c r="C290" s="244"/>
      <c r="D290" s="234" t="s">
        <v>166</v>
      </c>
      <c r="E290" s="245" t="s">
        <v>1</v>
      </c>
      <c r="F290" s="246" t="s">
        <v>372</v>
      </c>
      <c r="G290" s="244"/>
      <c r="H290" s="247">
        <v>32.76</v>
      </c>
      <c r="I290" s="248"/>
      <c r="J290" s="244"/>
      <c r="K290" s="244"/>
      <c r="L290" s="249"/>
      <c r="M290" s="250"/>
      <c r="N290" s="251"/>
      <c r="O290" s="251"/>
      <c r="P290" s="251"/>
      <c r="Q290" s="251"/>
      <c r="R290" s="251"/>
      <c r="S290" s="251"/>
      <c r="T290" s="252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3" t="s">
        <v>166</v>
      </c>
      <c r="AU290" s="253" t="s">
        <v>83</v>
      </c>
      <c r="AV290" s="14" t="s">
        <v>83</v>
      </c>
      <c r="AW290" s="14" t="s">
        <v>30</v>
      </c>
      <c r="AX290" s="14" t="s">
        <v>73</v>
      </c>
      <c r="AY290" s="253" t="s">
        <v>150</v>
      </c>
    </row>
    <row r="291" s="14" customFormat="1">
      <c r="A291" s="14"/>
      <c r="B291" s="243"/>
      <c r="C291" s="244"/>
      <c r="D291" s="234" t="s">
        <v>166</v>
      </c>
      <c r="E291" s="245" t="s">
        <v>1</v>
      </c>
      <c r="F291" s="246" t="s">
        <v>373</v>
      </c>
      <c r="G291" s="244"/>
      <c r="H291" s="247">
        <v>59.28</v>
      </c>
      <c r="I291" s="248"/>
      <c r="J291" s="244"/>
      <c r="K291" s="244"/>
      <c r="L291" s="249"/>
      <c r="M291" s="250"/>
      <c r="N291" s="251"/>
      <c r="O291" s="251"/>
      <c r="P291" s="251"/>
      <c r="Q291" s="251"/>
      <c r="R291" s="251"/>
      <c r="S291" s="251"/>
      <c r="T291" s="252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3" t="s">
        <v>166</v>
      </c>
      <c r="AU291" s="253" t="s">
        <v>83</v>
      </c>
      <c r="AV291" s="14" t="s">
        <v>83</v>
      </c>
      <c r="AW291" s="14" t="s">
        <v>30</v>
      </c>
      <c r="AX291" s="14" t="s">
        <v>73</v>
      </c>
      <c r="AY291" s="253" t="s">
        <v>150</v>
      </c>
    </row>
    <row r="292" s="14" customFormat="1">
      <c r="A292" s="14"/>
      <c r="B292" s="243"/>
      <c r="C292" s="244"/>
      <c r="D292" s="234" t="s">
        <v>166</v>
      </c>
      <c r="E292" s="245" t="s">
        <v>1</v>
      </c>
      <c r="F292" s="246" t="s">
        <v>374</v>
      </c>
      <c r="G292" s="244"/>
      <c r="H292" s="247">
        <v>48.1</v>
      </c>
      <c r="I292" s="248"/>
      <c r="J292" s="244"/>
      <c r="K292" s="244"/>
      <c r="L292" s="249"/>
      <c r="M292" s="250"/>
      <c r="N292" s="251"/>
      <c r="O292" s="251"/>
      <c r="P292" s="251"/>
      <c r="Q292" s="251"/>
      <c r="R292" s="251"/>
      <c r="S292" s="251"/>
      <c r="T292" s="252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3" t="s">
        <v>166</v>
      </c>
      <c r="AU292" s="253" t="s">
        <v>83</v>
      </c>
      <c r="AV292" s="14" t="s">
        <v>83</v>
      </c>
      <c r="AW292" s="14" t="s">
        <v>30</v>
      </c>
      <c r="AX292" s="14" t="s">
        <v>73</v>
      </c>
      <c r="AY292" s="253" t="s">
        <v>150</v>
      </c>
    </row>
    <row r="293" s="14" customFormat="1">
      <c r="A293" s="14"/>
      <c r="B293" s="243"/>
      <c r="C293" s="244"/>
      <c r="D293" s="234" t="s">
        <v>166</v>
      </c>
      <c r="E293" s="245" t="s">
        <v>1</v>
      </c>
      <c r="F293" s="246" t="s">
        <v>375</v>
      </c>
      <c r="G293" s="244"/>
      <c r="H293" s="247">
        <v>59.08</v>
      </c>
      <c r="I293" s="248"/>
      <c r="J293" s="244"/>
      <c r="K293" s="244"/>
      <c r="L293" s="249"/>
      <c r="M293" s="250"/>
      <c r="N293" s="251"/>
      <c r="O293" s="251"/>
      <c r="P293" s="251"/>
      <c r="Q293" s="251"/>
      <c r="R293" s="251"/>
      <c r="S293" s="251"/>
      <c r="T293" s="252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3" t="s">
        <v>166</v>
      </c>
      <c r="AU293" s="253" t="s">
        <v>83</v>
      </c>
      <c r="AV293" s="14" t="s">
        <v>83</v>
      </c>
      <c r="AW293" s="14" t="s">
        <v>30</v>
      </c>
      <c r="AX293" s="14" t="s">
        <v>73</v>
      </c>
      <c r="AY293" s="253" t="s">
        <v>150</v>
      </c>
    </row>
    <row r="294" s="15" customFormat="1">
      <c r="A294" s="15"/>
      <c r="B294" s="254"/>
      <c r="C294" s="255"/>
      <c r="D294" s="234" t="s">
        <v>166</v>
      </c>
      <c r="E294" s="256" t="s">
        <v>1</v>
      </c>
      <c r="F294" s="257" t="s">
        <v>171</v>
      </c>
      <c r="G294" s="255"/>
      <c r="H294" s="258">
        <v>199.21999999999997</v>
      </c>
      <c r="I294" s="259"/>
      <c r="J294" s="255"/>
      <c r="K294" s="255"/>
      <c r="L294" s="260"/>
      <c r="M294" s="261"/>
      <c r="N294" s="262"/>
      <c r="O294" s="262"/>
      <c r="P294" s="262"/>
      <c r="Q294" s="262"/>
      <c r="R294" s="262"/>
      <c r="S294" s="262"/>
      <c r="T294" s="263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64" t="s">
        <v>166</v>
      </c>
      <c r="AU294" s="264" t="s">
        <v>83</v>
      </c>
      <c r="AV294" s="15" t="s">
        <v>172</v>
      </c>
      <c r="AW294" s="15" t="s">
        <v>30</v>
      </c>
      <c r="AX294" s="15" t="s">
        <v>73</v>
      </c>
      <c r="AY294" s="264" t="s">
        <v>150</v>
      </c>
    </row>
    <row r="295" s="14" customFormat="1">
      <c r="A295" s="14"/>
      <c r="B295" s="243"/>
      <c r="C295" s="244"/>
      <c r="D295" s="234" t="s">
        <v>166</v>
      </c>
      <c r="E295" s="245" t="s">
        <v>1</v>
      </c>
      <c r="F295" s="246" t="s">
        <v>376</v>
      </c>
      <c r="G295" s="244"/>
      <c r="H295" s="247">
        <v>114.5</v>
      </c>
      <c r="I295" s="248"/>
      <c r="J295" s="244"/>
      <c r="K295" s="244"/>
      <c r="L295" s="249"/>
      <c r="M295" s="250"/>
      <c r="N295" s="251"/>
      <c r="O295" s="251"/>
      <c r="P295" s="251"/>
      <c r="Q295" s="251"/>
      <c r="R295" s="251"/>
      <c r="S295" s="251"/>
      <c r="T295" s="252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3" t="s">
        <v>166</v>
      </c>
      <c r="AU295" s="253" t="s">
        <v>83</v>
      </c>
      <c r="AV295" s="14" t="s">
        <v>83</v>
      </c>
      <c r="AW295" s="14" t="s">
        <v>30</v>
      </c>
      <c r="AX295" s="14" t="s">
        <v>73</v>
      </c>
      <c r="AY295" s="253" t="s">
        <v>150</v>
      </c>
    </row>
    <row r="296" s="16" customFormat="1">
      <c r="A296" s="16"/>
      <c r="B296" s="265"/>
      <c r="C296" s="266"/>
      <c r="D296" s="234" t="s">
        <v>166</v>
      </c>
      <c r="E296" s="267" t="s">
        <v>1</v>
      </c>
      <c r="F296" s="268" t="s">
        <v>174</v>
      </c>
      <c r="G296" s="266"/>
      <c r="H296" s="269">
        <v>313.71999999999996</v>
      </c>
      <c r="I296" s="270"/>
      <c r="J296" s="266"/>
      <c r="K296" s="266"/>
      <c r="L296" s="271"/>
      <c r="M296" s="272"/>
      <c r="N296" s="273"/>
      <c r="O296" s="273"/>
      <c r="P296" s="273"/>
      <c r="Q296" s="273"/>
      <c r="R296" s="273"/>
      <c r="S296" s="273"/>
      <c r="T296" s="274"/>
      <c r="U296" s="16"/>
      <c r="V296" s="16"/>
      <c r="W296" s="16"/>
      <c r="X296" s="16"/>
      <c r="Y296" s="16"/>
      <c r="Z296" s="16"/>
      <c r="AA296" s="16"/>
      <c r="AB296" s="16"/>
      <c r="AC296" s="16"/>
      <c r="AD296" s="16"/>
      <c r="AE296" s="16"/>
      <c r="AT296" s="275" t="s">
        <v>166</v>
      </c>
      <c r="AU296" s="275" t="s">
        <v>83</v>
      </c>
      <c r="AV296" s="16" t="s">
        <v>157</v>
      </c>
      <c r="AW296" s="16" t="s">
        <v>30</v>
      </c>
      <c r="AX296" s="16" t="s">
        <v>81</v>
      </c>
      <c r="AY296" s="275" t="s">
        <v>150</v>
      </c>
    </row>
    <row r="297" s="2" customFormat="1" ht="24.15" customHeight="1">
      <c r="A297" s="39"/>
      <c r="B297" s="40"/>
      <c r="C297" s="219" t="s">
        <v>501</v>
      </c>
      <c r="D297" s="219" t="s">
        <v>153</v>
      </c>
      <c r="E297" s="220" t="s">
        <v>382</v>
      </c>
      <c r="F297" s="221" t="s">
        <v>383</v>
      </c>
      <c r="G297" s="222" t="s">
        <v>163</v>
      </c>
      <c r="H297" s="223">
        <v>313.72000000000004</v>
      </c>
      <c r="I297" s="224"/>
      <c r="J297" s="225">
        <f>ROUND(I297*H297,2)</f>
        <v>0</v>
      </c>
      <c r="K297" s="221" t="s">
        <v>177</v>
      </c>
      <c r="L297" s="45"/>
      <c r="M297" s="226" t="s">
        <v>1</v>
      </c>
      <c r="N297" s="227" t="s">
        <v>38</v>
      </c>
      <c r="O297" s="92"/>
      <c r="P297" s="228">
        <f>O297*H297</f>
        <v>0</v>
      </c>
      <c r="Q297" s="228">
        <v>0.00029</v>
      </c>
      <c r="R297" s="228">
        <f>Q297*H297</f>
        <v>0.090978800000000016</v>
      </c>
      <c r="S297" s="228">
        <v>0</v>
      </c>
      <c r="T297" s="229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30" t="s">
        <v>238</v>
      </c>
      <c r="AT297" s="230" t="s">
        <v>153</v>
      </c>
      <c r="AU297" s="230" t="s">
        <v>83</v>
      </c>
      <c r="AY297" s="18" t="s">
        <v>150</v>
      </c>
      <c r="BE297" s="231">
        <f>IF(N297="základní",J297,0)</f>
        <v>0</v>
      </c>
      <c r="BF297" s="231">
        <f>IF(N297="snížená",J297,0)</f>
        <v>0</v>
      </c>
      <c r="BG297" s="231">
        <f>IF(N297="zákl. přenesená",J297,0)</f>
        <v>0</v>
      </c>
      <c r="BH297" s="231">
        <f>IF(N297="sníž. přenesená",J297,0)</f>
        <v>0</v>
      </c>
      <c r="BI297" s="231">
        <f>IF(N297="nulová",J297,0)</f>
        <v>0</v>
      </c>
      <c r="BJ297" s="18" t="s">
        <v>81</v>
      </c>
      <c r="BK297" s="231">
        <f>ROUND(I297*H297,2)</f>
        <v>0</v>
      </c>
      <c r="BL297" s="18" t="s">
        <v>238</v>
      </c>
      <c r="BM297" s="230" t="s">
        <v>384</v>
      </c>
    </row>
    <row r="298" s="2" customFormat="1">
      <c r="A298" s="39"/>
      <c r="B298" s="40"/>
      <c r="C298" s="41"/>
      <c r="D298" s="234" t="s">
        <v>260</v>
      </c>
      <c r="E298" s="41"/>
      <c r="F298" s="277" t="s">
        <v>385</v>
      </c>
      <c r="G298" s="41"/>
      <c r="H298" s="41"/>
      <c r="I298" s="278"/>
      <c r="J298" s="41"/>
      <c r="K298" s="41"/>
      <c r="L298" s="45"/>
      <c r="M298" s="279"/>
      <c r="N298" s="280"/>
      <c r="O298" s="92"/>
      <c r="P298" s="92"/>
      <c r="Q298" s="92"/>
      <c r="R298" s="92"/>
      <c r="S298" s="92"/>
      <c r="T298" s="93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260</v>
      </c>
      <c r="AU298" s="18" t="s">
        <v>83</v>
      </c>
    </row>
    <row r="299" s="14" customFormat="1">
      <c r="A299" s="14"/>
      <c r="B299" s="243"/>
      <c r="C299" s="244"/>
      <c r="D299" s="234" t="s">
        <v>166</v>
      </c>
      <c r="E299" s="245" t="s">
        <v>1</v>
      </c>
      <c r="F299" s="246" t="s">
        <v>372</v>
      </c>
      <c r="G299" s="244"/>
      <c r="H299" s="247">
        <v>32.76</v>
      </c>
      <c r="I299" s="248"/>
      <c r="J299" s="244"/>
      <c r="K299" s="244"/>
      <c r="L299" s="249"/>
      <c r="M299" s="250"/>
      <c r="N299" s="251"/>
      <c r="O299" s="251"/>
      <c r="P299" s="251"/>
      <c r="Q299" s="251"/>
      <c r="R299" s="251"/>
      <c r="S299" s="251"/>
      <c r="T299" s="252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3" t="s">
        <v>166</v>
      </c>
      <c r="AU299" s="253" t="s">
        <v>83</v>
      </c>
      <c r="AV299" s="14" t="s">
        <v>83</v>
      </c>
      <c r="AW299" s="14" t="s">
        <v>30</v>
      </c>
      <c r="AX299" s="14" t="s">
        <v>73</v>
      </c>
      <c r="AY299" s="253" t="s">
        <v>150</v>
      </c>
    </row>
    <row r="300" s="14" customFormat="1">
      <c r="A300" s="14"/>
      <c r="B300" s="243"/>
      <c r="C300" s="244"/>
      <c r="D300" s="234" t="s">
        <v>166</v>
      </c>
      <c r="E300" s="245" t="s">
        <v>1</v>
      </c>
      <c r="F300" s="246" t="s">
        <v>373</v>
      </c>
      <c r="G300" s="244"/>
      <c r="H300" s="247">
        <v>59.28</v>
      </c>
      <c r="I300" s="248"/>
      <c r="J300" s="244"/>
      <c r="K300" s="244"/>
      <c r="L300" s="249"/>
      <c r="M300" s="250"/>
      <c r="N300" s="251"/>
      <c r="O300" s="251"/>
      <c r="P300" s="251"/>
      <c r="Q300" s="251"/>
      <c r="R300" s="251"/>
      <c r="S300" s="251"/>
      <c r="T300" s="252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3" t="s">
        <v>166</v>
      </c>
      <c r="AU300" s="253" t="s">
        <v>83</v>
      </c>
      <c r="AV300" s="14" t="s">
        <v>83</v>
      </c>
      <c r="AW300" s="14" t="s">
        <v>30</v>
      </c>
      <c r="AX300" s="14" t="s">
        <v>73</v>
      </c>
      <c r="AY300" s="253" t="s">
        <v>150</v>
      </c>
    </row>
    <row r="301" s="14" customFormat="1">
      <c r="A301" s="14"/>
      <c r="B301" s="243"/>
      <c r="C301" s="244"/>
      <c r="D301" s="234" t="s">
        <v>166</v>
      </c>
      <c r="E301" s="245" t="s">
        <v>1</v>
      </c>
      <c r="F301" s="246" t="s">
        <v>374</v>
      </c>
      <c r="G301" s="244"/>
      <c r="H301" s="247">
        <v>48.1</v>
      </c>
      <c r="I301" s="248"/>
      <c r="J301" s="244"/>
      <c r="K301" s="244"/>
      <c r="L301" s="249"/>
      <c r="M301" s="250"/>
      <c r="N301" s="251"/>
      <c r="O301" s="251"/>
      <c r="P301" s="251"/>
      <c r="Q301" s="251"/>
      <c r="R301" s="251"/>
      <c r="S301" s="251"/>
      <c r="T301" s="252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3" t="s">
        <v>166</v>
      </c>
      <c r="AU301" s="253" t="s">
        <v>83</v>
      </c>
      <c r="AV301" s="14" t="s">
        <v>83</v>
      </c>
      <c r="AW301" s="14" t="s">
        <v>30</v>
      </c>
      <c r="AX301" s="14" t="s">
        <v>73</v>
      </c>
      <c r="AY301" s="253" t="s">
        <v>150</v>
      </c>
    </row>
    <row r="302" s="14" customFormat="1">
      <c r="A302" s="14"/>
      <c r="B302" s="243"/>
      <c r="C302" s="244"/>
      <c r="D302" s="234" t="s">
        <v>166</v>
      </c>
      <c r="E302" s="245" t="s">
        <v>1</v>
      </c>
      <c r="F302" s="246" t="s">
        <v>375</v>
      </c>
      <c r="G302" s="244"/>
      <c r="H302" s="247">
        <v>59.08</v>
      </c>
      <c r="I302" s="248"/>
      <c r="J302" s="244"/>
      <c r="K302" s="244"/>
      <c r="L302" s="249"/>
      <c r="M302" s="250"/>
      <c r="N302" s="251"/>
      <c r="O302" s="251"/>
      <c r="P302" s="251"/>
      <c r="Q302" s="251"/>
      <c r="R302" s="251"/>
      <c r="S302" s="251"/>
      <c r="T302" s="252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3" t="s">
        <v>166</v>
      </c>
      <c r="AU302" s="253" t="s">
        <v>83</v>
      </c>
      <c r="AV302" s="14" t="s">
        <v>83</v>
      </c>
      <c r="AW302" s="14" t="s">
        <v>30</v>
      </c>
      <c r="AX302" s="14" t="s">
        <v>73</v>
      </c>
      <c r="AY302" s="253" t="s">
        <v>150</v>
      </c>
    </row>
    <row r="303" s="15" customFormat="1">
      <c r="A303" s="15"/>
      <c r="B303" s="254"/>
      <c r="C303" s="255"/>
      <c r="D303" s="234" t="s">
        <v>166</v>
      </c>
      <c r="E303" s="256" t="s">
        <v>1</v>
      </c>
      <c r="F303" s="257" t="s">
        <v>171</v>
      </c>
      <c r="G303" s="255"/>
      <c r="H303" s="258">
        <v>199.21999999999997</v>
      </c>
      <c r="I303" s="259"/>
      <c r="J303" s="255"/>
      <c r="K303" s="255"/>
      <c r="L303" s="260"/>
      <c r="M303" s="261"/>
      <c r="N303" s="262"/>
      <c r="O303" s="262"/>
      <c r="P303" s="262"/>
      <c r="Q303" s="262"/>
      <c r="R303" s="262"/>
      <c r="S303" s="262"/>
      <c r="T303" s="263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64" t="s">
        <v>166</v>
      </c>
      <c r="AU303" s="264" t="s">
        <v>83</v>
      </c>
      <c r="AV303" s="15" t="s">
        <v>172</v>
      </c>
      <c r="AW303" s="15" t="s">
        <v>30</v>
      </c>
      <c r="AX303" s="15" t="s">
        <v>73</v>
      </c>
      <c r="AY303" s="264" t="s">
        <v>150</v>
      </c>
    </row>
    <row r="304" s="14" customFormat="1">
      <c r="A304" s="14"/>
      <c r="B304" s="243"/>
      <c r="C304" s="244"/>
      <c r="D304" s="234" t="s">
        <v>166</v>
      </c>
      <c r="E304" s="245" t="s">
        <v>1</v>
      </c>
      <c r="F304" s="246" t="s">
        <v>376</v>
      </c>
      <c r="G304" s="244"/>
      <c r="H304" s="247">
        <v>114.5</v>
      </c>
      <c r="I304" s="248"/>
      <c r="J304" s="244"/>
      <c r="K304" s="244"/>
      <c r="L304" s="249"/>
      <c r="M304" s="250"/>
      <c r="N304" s="251"/>
      <c r="O304" s="251"/>
      <c r="P304" s="251"/>
      <c r="Q304" s="251"/>
      <c r="R304" s="251"/>
      <c r="S304" s="251"/>
      <c r="T304" s="252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3" t="s">
        <v>166</v>
      </c>
      <c r="AU304" s="253" t="s">
        <v>83</v>
      </c>
      <c r="AV304" s="14" t="s">
        <v>83</v>
      </c>
      <c r="AW304" s="14" t="s">
        <v>30</v>
      </c>
      <c r="AX304" s="14" t="s">
        <v>73</v>
      </c>
      <c r="AY304" s="253" t="s">
        <v>150</v>
      </c>
    </row>
    <row r="305" s="16" customFormat="1">
      <c r="A305" s="16"/>
      <c r="B305" s="265"/>
      <c r="C305" s="266"/>
      <c r="D305" s="234" t="s">
        <v>166</v>
      </c>
      <c r="E305" s="267" t="s">
        <v>1</v>
      </c>
      <c r="F305" s="268" t="s">
        <v>174</v>
      </c>
      <c r="G305" s="266"/>
      <c r="H305" s="269">
        <v>313.71999999999996</v>
      </c>
      <c r="I305" s="270"/>
      <c r="J305" s="266"/>
      <c r="K305" s="266"/>
      <c r="L305" s="271"/>
      <c r="M305" s="272"/>
      <c r="N305" s="273"/>
      <c r="O305" s="273"/>
      <c r="P305" s="273"/>
      <c r="Q305" s="273"/>
      <c r="R305" s="273"/>
      <c r="S305" s="273"/>
      <c r="T305" s="274"/>
      <c r="U305" s="16"/>
      <c r="V305" s="16"/>
      <c r="W305" s="16"/>
      <c r="X305" s="16"/>
      <c r="Y305" s="16"/>
      <c r="Z305" s="16"/>
      <c r="AA305" s="16"/>
      <c r="AB305" s="16"/>
      <c r="AC305" s="16"/>
      <c r="AD305" s="16"/>
      <c r="AE305" s="16"/>
      <c r="AT305" s="275" t="s">
        <v>166</v>
      </c>
      <c r="AU305" s="275" t="s">
        <v>83</v>
      </c>
      <c r="AV305" s="16" t="s">
        <v>157</v>
      </c>
      <c r="AW305" s="16" t="s">
        <v>30</v>
      </c>
      <c r="AX305" s="16" t="s">
        <v>81</v>
      </c>
      <c r="AY305" s="275" t="s">
        <v>150</v>
      </c>
    </row>
    <row r="306" s="12" customFormat="1" ht="25.92" customHeight="1">
      <c r="A306" s="12"/>
      <c r="B306" s="203"/>
      <c r="C306" s="204"/>
      <c r="D306" s="205" t="s">
        <v>72</v>
      </c>
      <c r="E306" s="206" t="s">
        <v>304</v>
      </c>
      <c r="F306" s="206" t="s">
        <v>386</v>
      </c>
      <c r="G306" s="204"/>
      <c r="H306" s="204"/>
      <c r="I306" s="207"/>
      <c r="J306" s="208">
        <f>BK306</f>
        <v>0</v>
      </c>
      <c r="K306" s="204"/>
      <c r="L306" s="209"/>
      <c r="M306" s="210"/>
      <c r="N306" s="211"/>
      <c r="O306" s="211"/>
      <c r="P306" s="212">
        <f>P307</f>
        <v>0</v>
      </c>
      <c r="Q306" s="211"/>
      <c r="R306" s="212">
        <f>R307</f>
        <v>0</v>
      </c>
      <c r="S306" s="211"/>
      <c r="T306" s="213">
        <f>T307</f>
        <v>0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214" t="s">
        <v>172</v>
      </c>
      <c r="AT306" s="215" t="s">
        <v>72</v>
      </c>
      <c r="AU306" s="215" t="s">
        <v>73</v>
      </c>
      <c r="AY306" s="214" t="s">
        <v>150</v>
      </c>
      <c r="BK306" s="216">
        <f>BK307</f>
        <v>0</v>
      </c>
    </row>
    <row r="307" s="12" customFormat="1" ht="22.8" customHeight="1">
      <c r="A307" s="12"/>
      <c r="B307" s="203"/>
      <c r="C307" s="204"/>
      <c r="D307" s="205" t="s">
        <v>72</v>
      </c>
      <c r="E307" s="217" t="s">
        <v>387</v>
      </c>
      <c r="F307" s="217" t="s">
        <v>388</v>
      </c>
      <c r="G307" s="204"/>
      <c r="H307" s="204"/>
      <c r="I307" s="207"/>
      <c r="J307" s="218">
        <f>BK307</f>
        <v>0</v>
      </c>
      <c r="K307" s="204"/>
      <c r="L307" s="209"/>
      <c r="M307" s="210"/>
      <c r="N307" s="211"/>
      <c r="O307" s="211"/>
      <c r="P307" s="212">
        <f>SUM(P308:P309)</f>
        <v>0</v>
      </c>
      <c r="Q307" s="211"/>
      <c r="R307" s="212">
        <f>SUM(R308:R309)</f>
        <v>0</v>
      </c>
      <c r="S307" s="211"/>
      <c r="T307" s="213">
        <f>SUM(T308:T309)</f>
        <v>0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214" t="s">
        <v>172</v>
      </c>
      <c r="AT307" s="215" t="s">
        <v>72</v>
      </c>
      <c r="AU307" s="215" t="s">
        <v>81</v>
      </c>
      <c r="AY307" s="214" t="s">
        <v>150</v>
      </c>
      <c r="BK307" s="216">
        <f>SUM(BK308:BK309)</f>
        <v>0</v>
      </c>
    </row>
    <row r="308" s="2" customFormat="1" ht="21.75" customHeight="1">
      <c r="A308" s="39"/>
      <c r="B308" s="40"/>
      <c r="C308" s="219" t="s">
        <v>502</v>
      </c>
      <c r="D308" s="219" t="s">
        <v>153</v>
      </c>
      <c r="E308" s="220" t="s">
        <v>390</v>
      </c>
      <c r="F308" s="221" t="s">
        <v>391</v>
      </c>
      <c r="G308" s="222" t="s">
        <v>200</v>
      </c>
      <c r="H308" s="223">
        <v>10</v>
      </c>
      <c r="I308" s="224"/>
      <c r="J308" s="225">
        <f>ROUND(I308*H308,2)</f>
        <v>0</v>
      </c>
      <c r="K308" s="221" t="s">
        <v>1</v>
      </c>
      <c r="L308" s="45"/>
      <c r="M308" s="226" t="s">
        <v>1</v>
      </c>
      <c r="N308" s="227" t="s">
        <v>38</v>
      </c>
      <c r="O308" s="92"/>
      <c r="P308" s="228">
        <f>O308*H308</f>
        <v>0</v>
      </c>
      <c r="Q308" s="228">
        <v>0</v>
      </c>
      <c r="R308" s="228">
        <f>Q308*H308</f>
        <v>0</v>
      </c>
      <c r="S308" s="228">
        <v>0</v>
      </c>
      <c r="T308" s="229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30" t="s">
        <v>392</v>
      </c>
      <c r="AT308" s="230" t="s">
        <v>153</v>
      </c>
      <c r="AU308" s="230" t="s">
        <v>83</v>
      </c>
      <c r="AY308" s="18" t="s">
        <v>150</v>
      </c>
      <c r="BE308" s="231">
        <f>IF(N308="základní",J308,0)</f>
        <v>0</v>
      </c>
      <c r="BF308" s="231">
        <f>IF(N308="snížená",J308,0)</f>
        <v>0</v>
      </c>
      <c r="BG308" s="231">
        <f>IF(N308="zákl. přenesená",J308,0)</f>
        <v>0</v>
      </c>
      <c r="BH308" s="231">
        <f>IF(N308="sníž. přenesená",J308,0)</f>
        <v>0</v>
      </c>
      <c r="BI308" s="231">
        <f>IF(N308="nulová",J308,0)</f>
        <v>0</v>
      </c>
      <c r="BJ308" s="18" t="s">
        <v>81</v>
      </c>
      <c r="BK308" s="231">
        <f>ROUND(I308*H308,2)</f>
        <v>0</v>
      </c>
      <c r="BL308" s="18" t="s">
        <v>392</v>
      </c>
      <c r="BM308" s="230" t="s">
        <v>393</v>
      </c>
    </row>
    <row r="309" s="14" customFormat="1">
      <c r="A309" s="14"/>
      <c r="B309" s="243"/>
      <c r="C309" s="244"/>
      <c r="D309" s="234" t="s">
        <v>166</v>
      </c>
      <c r="E309" s="245" t="s">
        <v>1</v>
      </c>
      <c r="F309" s="246" t="s">
        <v>503</v>
      </c>
      <c r="G309" s="244"/>
      <c r="H309" s="247">
        <v>10</v>
      </c>
      <c r="I309" s="248"/>
      <c r="J309" s="244"/>
      <c r="K309" s="244"/>
      <c r="L309" s="249"/>
      <c r="M309" s="250"/>
      <c r="N309" s="251"/>
      <c r="O309" s="251"/>
      <c r="P309" s="251"/>
      <c r="Q309" s="251"/>
      <c r="R309" s="251"/>
      <c r="S309" s="251"/>
      <c r="T309" s="252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3" t="s">
        <v>166</v>
      </c>
      <c r="AU309" s="253" t="s">
        <v>83</v>
      </c>
      <c r="AV309" s="14" t="s">
        <v>83</v>
      </c>
      <c r="AW309" s="14" t="s">
        <v>30</v>
      </c>
      <c r="AX309" s="14" t="s">
        <v>81</v>
      </c>
      <c r="AY309" s="253" t="s">
        <v>150</v>
      </c>
    </row>
    <row r="310" s="12" customFormat="1" ht="25.92" customHeight="1">
      <c r="A310" s="12"/>
      <c r="B310" s="203"/>
      <c r="C310" s="204"/>
      <c r="D310" s="205" t="s">
        <v>72</v>
      </c>
      <c r="E310" s="206" t="s">
        <v>504</v>
      </c>
      <c r="F310" s="206" t="s">
        <v>505</v>
      </c>
      <c r="G310" s="204"/>
      <c r="H310" s="204"/>
      <c r="I310" s="207"/>
      <c r="J310" s="208">
        <f>BK310</f>
        <v>0</v>
      </c>
      <c r="K310" s="204"/>
      <c r="L310" s="209"/>
      <c r="M310" s="210"/>
      <c r="N310" s="211"/>
      <c r="O310" s="211"/>
      <c r="P310" s="212">
        <f>SUM(P311:P315)</f>
        <v>0</v>
      </c>
      <c r="Q310" s="211"/>
      <c r="R310" s="212">
        <f>SUM(R311:R315)</f>
        <v>0</v>
      </c>
      <c r="S310" s="211"/>
      <c r="T310" s="213">
        <f>SUM(T311:T315)</f>
        <v>0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14" t="s">
        <v>157</v>
      </c>
      <c r="AT310" s="215" t="s">
        <v>72</v>
      </c>
      <c r="AU310" s="215" t="s">
        <v>73</v>
      </c>
      <c r="AY310" s="214" t="s">
        <v>150</v>
      </c>
      <c r="BK310" s="216">
        <f>SUM(BK311:BK315)</f>
        <v>0</v>
      </c>
    </row>
    <row r="311" s="2" customFormat="1" ht="16.5" customHeight="1">
      <c r="A311" s="39"/>
      <c r="B311" s="40"/>
      <c r="C311" s="219" t="s">
        <v>392</v>
      </c>
      <c r="D311" s="219" t="s">
        <v>153</v>
      </c>
      <c r="E311" s="220" t="s">
        <v>506</v>
      </c>
      <c r="F311" s="221" t="s">
        <v>507</v>
      </c>
      <c r="G311" s="222" t="s">
        <v>508</v>
      </c>
      <c r="H311" s="223">
        <v>8</v>
      </c>
      <c r="I311" s="224"/>
      <c r="J311" s="225">
        <f>ROUND(I311*H311,2)</f>
        <v>0</v>
      </c>
      <c r="K311" s="221" t="s">
        <v>1</v>
      </c>
      <c r="L311" s="45"/>
      <c r="M311" s="226" t="s">
        <v>1</v>
      </c>
      <c r="N311" s="227" t="s">
        <v>38</v>
      </c>
      <c r="O311" s="92"/>
      <c r="P311" s="228">
        <f>O311*H311</f>
        <v>0</v>
      </c>
      <c r="Q311" s="228">
        <v>0</v>
      </c>
      <c r="R311" s="228">
        <f>Q311*H311</f>
        <v>0</v>
      </c>
      <c r="S311" s="228">
        <v>0</v>
      </c>
      <c r="T311" s="229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30" t="s">
        <v>238</v>
      </c>
      <c r="AT311" s="230" t="s">
        <v>153</v>
      </c>
      <c r="AU311" s="230" t="s">
        <v>81</v>
      </c>
      <c r="AY311" s="18" t="s">
        <v>150</v>
      </c>
      <c r="BE311" s="231">
        <f>IF(N311="základní",J311,0)</f>
        <v>0</v>
      </c>
      <c r="BF311" s="231">
        <f>IF(N311="snížená",J311,0)</f>
        <v>0</v>
      </c>
      <c r="BG311" s="231">
        <f>IF(N311="zákl. přenesená",J311,0)</f>
        <v>0</v>
      </c>
      <c r="BH311" s="231">
        <f>IF(N311="sníž. přenesená",J311,0)</f>
        <v>0</v>
      </c>
      <c r="BI311" s="231">
        <f>IF(N311="nulová",J311,0)</f>
        <v>0</v>
      </c>
      <c r="BJ311" s="18" t="s">
        <v>81</v>
      </c>
      <c r="BK311" s="231">
        <f>ROUND(I311*H311,2)</f>
        <v>0</v>
      </c>
      <c r="BL311" s="18" t="s">
        <v>238</v>
      </c>
      <c r="BM311" s="230" t="s">
        <v>509</v>
      </c>
    </row>
    <row r="312" s="2" customFormat="1" ht="16.5" customHeight="1">
      <c r="A312" s="39"/>
      <c r="B312" s="40"/>
      <c r="C312" s="219" t="s">
        <v>510</v>
      </c>
      <c r="D312" s="219" t="s">
        <v>153</v>
      </c>
      <c r="E312" s="220" t="s">
        <v>511</v>
      </c>
      <c r="F312" s="221" t="s">
        <v>512</v>
      </c>
      <c r="G312" s="222" t="s">
        <v>274</v>
      </c>
      <c r="H312" s="223">
        <v>1</v>
      </c>
      <c r="I312" s="224"/>
      <c r="J312" s="225">
        <f>ROUND(I312*H312,2)</f>
        <v>0</v>
      </c>
      <c r="K312" s="221" t="s">
        <v>1</v>
      </c>
      <c r="L312" s="45"/>
      <c r="M312" s="226" t="s">
        <v>1</v>
      </c>
      <c r="N312" s="227" t="s">
        <v>38</v>
      </c>
      <c r="O312" s="92"/>
      <c r="P312" s="228">
        <f>O312*H312</f>
        <v>0</v>
      </c>
      <c r="Q312" s="228">
        <v>0</v>
      </c>
      <c r="R312" s="228">
        <f>Q312*H312</f>
        <v>0</v>
      </c>
      <c r="S312" s="228">
        <v>0</v>
      </c>
      <c r="T312" s="229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30" t="s">
        <v>238</v>
      </c>
      <c r="AT312" s="230" t="s">
        <v>153</v>
      </c>
      <c r="AU312" s="230" t="s">
        <v>81</v>
      </c>
      <c r="AY312" s="18" t="s">
        <v>150</v>
      </c>
      <c r="BE312" s="231">
        <f>IF(N312="základní",J312,0)</f>
        <v>0</v>
      </c>
      <c r="BF312" s="231">
        <f>IF(N312="snížená",J312,0)</f>
        <v>0</v>
      </c>
      <c r="BG312" s="231">
        <f>IF(N312="zákl. přenesená",J312,0)</f>
        <v>0</v>
      </c>
      <c r="BH312" s="231">
        <f>IF(N312="sníž. přenesená",J312,0)</f>
        <v>0</v>
      </c>
      <c r="BI312" s="231">
        <f>IF(N312="nulová",J312,0)</f>
        <v>0</v>
      </c>
      <c r="BJ312" s="18" t="s">
        <v>81</v>
      </c>
      <c r="BK312" s="231">
        <f>ROUND(I312*H312,2)</f>
        <v>0</v>
      </c>
      <c r="BL312" s="18" t="s">
        <v>238</v>
      </c>
      <c r="BM312" s="230" t="s">
        <v>513</v>
      </c>
    </row>
    <row r="313" s="2" customFormat="1" ht="16.5" customHeight="1">
      <c r="A313" s="39"/>
      <c r="B313" s="40"/>
      <c r="C313" s="219" t="s">
        <v>514</v>
      </c>
      <c r="D313" s="219" t="s">
        <v>153</v>
      </c>
      <c r="E313" s="220" t="s">
        <v>515</v>
      </c>
      <c r="F313" s="221" t="s">
        <v>516</v>
      </c>
      <c r="G313" s="222" t="s">
        <v>517</v>
      </c>
      <c r="H313" s="223">
        <v>1</v>
      </c>
      <c r="I313" s="224"/>
      <c r="J313" s="225">
        <f>ROUND(I313*H313,2)</f>
        <v>0</v>
      </c>
      <c r="K313" s="221" t="s">
        <v>1</v>
      </c>
      <c r="L313" s="45"/>
      <c r="M313" s="226" t="s">
        <v>1</v>
      </c>
      <c r="N313" s="227" t="s">
        <v>38</v>
      </c>
      <c r="O313" s="92"/>
      <c r="P313" s="228">
        <f>O313*H313</f>
        <v>0</v>
      </c>
      <c r="Q313" s="228">
        <v>0</v>
      </c>
      <c r="R313" s="228">
        <f>Q313*H313</f>
        <v>0</v>
      </c>
      <c r="S313" s="228">
        <v>0</v>
      </c>
      <c r="T313" s="229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30" t="s">
        <v>238</v>
      </c>
      <c r="AT313" s="230" t="s">
        <v>153</v>
      </c>
      <c r="AU313" s="230" t="s">
        <v>81</v>
      </c>
      <c r="AY313" s="18" t="s">
        <v>150</v>
      </c>
      <c r="BE313" s="231">
        <f>IF(N313="základní",J313,0)</f>
        <v>0</v>
      </c>
      <c r="BF313" s="231">
        <f>IF(N313="snížená",J313,0)</f>
        <v>0</v>
      </c>
      <c r="BG313" s="231">
        <f>IF(N313="zákl. přenesená",J313,0)</f>
        <v>0</v>
      </c>
      <c r="BH313" s="231">
        <f>IF(N313="sníž. přenesená",J313,0)</f>
        <v>0</v>
      </c>
      <c r="BI313" s="231">
        <f>IF(N313="nulová",J313,0)</f>
        <v>0</v>
      </c>
      <c r="BJ313" s="18" t="s">
        <v>81</v>
      </c>
      <c r="BK313" s="231">
        <f>ROUND(I313*H313,2)</f>
        <v>0</v>
      </c>
      <c r="BL313" s="18" t="s">
        <v>238</v>
      </c>
      <c r="BM313" s="230" t="s">
        <v>518</v>
      </c>
    </row>
    <row r="314" s="2" customFormat="1" ht="16.5" customHeight="1">
      <c r="A314" s="39"/>
      <c r="B314" s="40"/>
      <c r="C314" s="219" t="s">
        <v>519</v>
      </c>
      <c r="D314" s="219" t="s">
        <v>153</v>
      </c>
      <c r="E314" s="220" t="s">
        <v>520</v>
      </c>
      <c r="F314" s="221" t="s">
        <v>521</v>
      </c>
      <c r="G314" s="222" t="s">
        <v>517</v>
      </c>
      <c r="H314" s="223">
        <v>1</v>
      </c>
      <c r="I314" s="224"/>
      <c r="J314" s="225">
        <f>ROUND(I314*H314,2)</f>
        <v>0</v>
      </c>
      <c r="K314" s="221" t="s">
        <v>1</v>
      </c>
      <c r="L314" s="45"/>
      <c r="M314" s="226" t="s">
        <v>1</v>
      </c>
      <c r="N314" s="227" t="s">
        <v>38</v>
      </c>
      <c r="O314" s="92"/>
      <c r="P314" s="228">
        <f>O314*H314</f>
        <v>0</v>
      </c>
      <c r="Q314" s="228">
        <v>0</v>
      </c>
      <c r="R314" s="228">
        <f>Q314*H314</f>
        <v>0</v>
      </c>
      <c r="S314" s="228">
        <v>0</v>
      </c>
      <c r="T314" s="229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30" t="s">
        <v>238</v>
      </c>
      <c r="AT314" s="230" t="s">
        <v>153</v>
      </c>
      <c r="AU314" s="230" t="s">
        <v>81</v>
      </c>
      <c r="AY314" s="18" t="s">
        <v>150</v>
      </c>
      <c r="BE314" s="231">
        <f>IF(N314="základní",J314,0)</f>
        <v>0</v>
      </c>
      <c r="BF314" s="231">
        <f>IF(N314="snížená",J314,0)</f>
        <v>0</v>
      </c>
      <c r="BG314" s="231">
        <f>IF(N314="zákl. přenesená",J314,0)</f>
        <v>0</v>
      </c>
      <c r="BH314" s="231">
        <f>IF(N314="sníž. přenesená",J314,0)</f>
        <v>0</v>
      </c>
      <c r="BI314" s="231">
        <f>IF(N314="nulová",J314,0)</f>
        <v>0</v>
      </c>
      <c r="BJ314" s="18" t="s">
        <v>81</v>
      </c>
      <c r="BK314" s="231">
        <f>ROUND(I314*H314,2)</f>
        <v>0</v>
      </c>
      <c r="BL314" s="18" t="s">
        <v>238</v>
      </c>
      <c r="BM314" s="230" t="s">
        <v>522</v>
      </c>
    </row>
    <row r="315" s="2" customFormat="1" ht="16.5" customHeight="1">
      <c r="A315" s="39"/>
      <c r="B315" s="40"/>
      <c r="C315" s="219" t="s">
        <v>523</v>
      </c>
      <c r="D315" s="219" t="s">
        <v>153</v>
      </c>
      <c r="E315" s="220" t="s">
        <v>524</v>
      </c>
      <c r="F315" s="221" t="s">
        <v>525</v>
      </c>
      <c r="G315" s="222" t="s">
        <v>517</v>
      </c>
      <c r="H315" s="223">
        <v>1</v>
      </c>
      <c r="I315" s="224"/>
      <c r="J315" s="225">
        <f>ROUND(I315*H315,2)</f>
        <v>0</v>
      </c>
      <c r="K315" s="221" t="s">
        <v>1</v>
      </c>
      <c r="L315" s="45"/>
      <c r="M315" s="226" t="s">
        <v>1</v>
      </c>
      <c r="N315" s="227" t="s">
        <v>38</v>
      </c>
      <c r="O315" s="92"/>
      <c r="P315" s="228">
        <f>O315*H315</f>
        <v>0</v>
      </c>
      <c r="Q315" s="228">
        <v>0</v>
      </c>
      <c r="R315" s="228">
        <f>Q315*H315</f>
        <v>0</v>
      </c>
      <c r="S315" s="228">
        <v>0</v>
      </c>
      <c r="T315" s="229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30" t="s">
        <v>238</v>
      </c>
      <c r="AT315" s="230" t="s">
        <v>153</v>
      </c>
      <c r="AU315" s="230" t="s">
        <v>81</v>
      </c>
      <c r="AY315" s="18" t="s">
        <v>150</v>
      </c>
      <c r="BE315" s="231">
        <f>IF(N315="základní",J315,0)</f>
        <v>0</v>
      </c>
      <c r="BF315" s="231">
        <f>IF(N315="snížená",J315,0)</f>
        <v>0</v>
      </c>
      <c r="BG315" s="231">
        <f>IF(N315="zákl. přenesená",J315,0)</f>
        <v>0</v>
      </c>
      <c r="BH315" s="231">
        <f>IF(N315="sníž. přenesená",J315,0)</f>
        <v>0</v>
      </c>
      <c r="BI315" s="231">
        <f>IF(N315="nulová",J315,0)</f>
        <v>0</v>
      </c>
      <c r="BJ315" s="18" t="s">
        <v>81</v>
      </c>
      <c r="BK315" s="231">
        <f>ROUND(I315*H315,2)</f>
        <v>0</v>
      </c>
      <c r="BL315" s="18" t="s">
        <v>238</v>
      </c>
      <c r="BM315" s="230" t="s">
        <v>526</v>
      </c>
    </row>
    <row r="316" s="12" customFormat="1" ht="25.92" customHeight="1">
      <c r="A316" s="12"/>
      <c r="B316" s="203"/>
      <c r="C316" s="204"/>
      <c r="D316" s="205" t="s">
        <v>72</v>
      </c>
      <c r="E316" s="206" t="s">
        <v>527</v>
      </c>
      <c r="F316" s="206" t="s">
        <v>528</v>
      </c>
      <c r="G316" s="204"/>
      <c r="H316" s="204"/>
      <c r="I316" s="207"/>
      <c r="J316" s="208">
        <f>BK316</f>
        <v>0</v>
      </c>
      <c r="K316" s="204"/>
      <c r="L316" s="209"/>
      <c r="M316" s="210"/>
      <c r="N316" s="211"/>
      <c r="O316" s="211"/>
      <c r="P316" s="212">
        <f>P317</f>
        <v>0</v>
      </c>
      <c r="Q316" s="211"/>
      <c r="R316" s="212">
        <f>R317</f>
        <v>0</v>
      </c>
      <c r="S316" s="211"/>
      <c r="T316" s="213">
        <f>T317</f>
        <v>0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214" t="s">
        <v>189</v>
      </c>
      <c r="AT316" s="215" t="s">
        <v>72</v>
      </c>
      <c r="AU316" s="215" t="s">
        <v>73</v>
      </c>
      <c r="AY316" s="214" t="s">
        <v>150</v>
      </c>
      <c r="BK316" s="216">
        <f>BK317</f>
        <v>0</v>
      </c>
    </row>
    <row r="317" s="12" customFormat="1" ht="22.8" customHeight="1">
      <c r="A317" s="12"/>
      <c r="B317" s="203"/>
      <c r="C317" s="204"/>
      <c r="D317" s="205" t="s">
        <v>72</v>
      </c>
      <c r="E317" s="217" t="s">
        <v>529</v>
      </c>
      <c r="F317" s="217" t="s">
        <v>530</v>
      </c>
      <c r="G317" s="204"/>
      <c r="H317" s="204"/>
      <c r="I317" s="207"/>
      <c r="J317" s="218">
        <f>BK317</f>
        <v>0</v>
      </c>
      <c r="K317" s="204"/>
      <c r="L317" s="209"/>
      <c r="M317" s="210"/>
      <c r="N317" s="211"/>
      <c r="O317" s="211"/>
      <c r="P317" s="212">
        <f>P318</f>
        <v>0</v>
      </c>
      <c r="Q317" s="211"/>
      <c r="R317" s="212">
        <f>R318</f>
        <v>0</v>
      </c>
      <c r="S317" s="211"/>
      <c r="T317" s="213">
        <f>T318</f>
        <v>0</v>
      </c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R317" s="214" t="s">
        <v>189</v>
      </c>
      <c r="AT317" s="215" t="s">
        <v>72</v>
      </c>
      <c r="AU317" s="215" t="s">
        <v>81</v>
      </c>
      <c r="AY317" s="214" t="s">
        <v>150</v>
      </c>
      <c r="BK317" s="216">
        <f>BK318</f>
        <v>0</v>
      </c>
    </row>
    <row r="318" s="2" customFormat="1" ht="16.5" customHeight="1">
      <c r="A318" s="39"/>
      <c r="B318" s="40"/>
      <c r="C318" s="219" t="s">
        <v>531</v>
      </c>
      <c r="D318" s="219" t="s">
        <v>153</v>
      </c>
      <c r="E318" s="220" t="s">
        <v>532</v>
      </c>
      <c r="F318" s="221" t="s">
        <v>533</v>
      </c>
      <c r="G318" s="222" t="s">
        <v>508</v>
      </c>
      <c r="H318" s="223">
        <v>24</v>
      </c>
      <c r="I318" s="224"/>
      <c r="J318" s="225">
        <f>ROUND(I318*H318,2)</f>
        <v>0</v>
      </c>
      <c r="K318" s="221" t="s">
        <v>1</v>
      </c>
      <c r="L318" s="45"/>
      <c r="M318" s="294" t="s">
        <v>1</v>
      </c>
      <c r="N318" s="295" t="s">
        <v>38</v>
      </c>
      <c r="O318" s="296"/>
      <c r="P318" s="297">
        <f>O318*H318</f>
        <v>0</v>
      </c>
      <c r="Q318" s="297">
        <v>0</v>
      </c>
      <c r="R318" s="297">
        <f>Q318*H318</f>
        <v>0</v>
      </c>
      <c r="S318" s="297">
        <v>0</v>
      </c>
      <c r="T318" s="298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30" t="s">
        <v>534</v>
      </c>
      <c r="AT318" s="230" t="s">
        <v>153</v>
      </c>
      <c r="AU318" s="230" t="s">
        <v>83</v>
      </c>
      <c r="AY318" s="18" t="s">
        <v>150</v>
      </c>
      <c r="BE318" s="231">
        <f>IF(N318="základní",J318,0)</f>
        <v>0</v>
      </c>
      <c r="BF318" s="231">
        <f>IF(N318="snížená",J318,0)</f>
        <v>0</v>
      </c>
      <c r="BG318" s="231">
        <f>IF(N318="zákl. přenesená",J318,0)</f>
        <v>0</v>
      </c>
      <c r="BH318" s="231">
        <f>IF(N318="sníž. přenesená",J318,0)</f>
        <v>0</v>
      </c>
      <c r="BI318" s="231">
        <f>IF(N318="nulová",J318,0)</f>
        <v>0</v>
      </c>
      <c r="BJ318" s="18" t="s">
        <v>81</v>
      </c>
      <c r="BK318" s="231">
        <f>ROUND(I318*H318,2)</f>
        <v>0</v>
      </c>
      <c r="BL318" s="18" t="s">
        <v>534</v>
      </c>
      <c r="BM318" s="230" t="s">
        <v>535</v>
      </c>
    </row>
    <row r="319" s="2" customFormat="1" ht="6.96" customHeight="1">
      <c r="A319" s="39"/>
      <c r="B319" s="67"/>
      <c r="C319" s="68"/>
      <c r="D319" s="68"/>
      <c r="E319" s="68"/>
      <c r="F319" s="68"/>
      <c r="G319" s="68"/>
      <c r="H319" s="68"/>
      <c r="I319" s="68"/>
      <c r="J319" s="68"/>
      <c r="K319" s="68"/>
      <c r="L319" s="45"/>
      <c r="M319" s="39"/>
      <c r="O319" s="39"/>
      <c r="P319" s="39"/>
      <c r="Q319" s="39"/>
      <c r="R319" s="39"/>
      <c r="S319" s="39"/>
      <c r="T319" s="39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</row>
  </sheetData>
  <sheetProtection sheet="1" autoFilter="0" formatColumns="0" formatRows="0" objects="1" scenarios="1" spinCount="100000" saltValue="ghNl1ChmtyI1LO4kheTWRCm/75FT3Wxbz7Q9LtS0IzTAAh4lziIC9kJcUTD19GWUBWn6E6/uwDViRzbm0lAX0A==" hashValue="sD6JkKcmuTsSRRwa+JjxeouuITZrI9O5EPtf+/COPCArE+zBuLB+8TDhjfggjyNIZ+qqx0NL2LovExLJ27i/jA==" algorithmName="SHA-512" password="CC35"/>
  <autoFilter ref="C137:K318"/>
  <mergeCells count="9">
    <mergeCell ref="E7:H7"/>
    <mergeCell ref="E9:H9"/>
    <mergeCell ref="E18:H18"/>
    <mergeCell ref="E27:H27"/>
    <mergeCell ref="E85:H85"/>
    <mergeCell ref="E87:H87"/>
    <mergeCell ref="E128:H128"/>
    <mergeCell ref="E130:H13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83</v>
      </c>
    </row>
    <row r="4" s="1" customFormat="1" ht="24.96" customHeight="1">
      <c r="B4" s="21"/>
      <c r="D4" s="139" t="s">
        <v>108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Oprava bytů po povodni, Červená kolonie Bohumín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109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536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111</v>
      </c>
      <c r="G12" s="39"/>
      <c r="H12" s="39"/>
      <c r="I12" s="141" t="s">
        <v>22</v>
      </c>
      <c r="J12" s="145" t="str">
        <f>'Rekapitulace stavby'!AN8</f>
        <v>25. 11. 2024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112</v>
      </c>
      <c r="F15" s="39"/>
      <c r="G15" s="39"/>
      <c r="H15" s="39"/>
      <c r="I15" s="141" t="s">
        <v>26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27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29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113</v>
      </c>
      <c r="F21" s="39"/>
      <c r="G21" s="39"/>
      <c r="H21" s="39"/>
      <c r="I21" s="141" t="s">
        <v>26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31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114</v>
      </c>
      <c r="F24" s="39"/>
      <c r="G24" s="39"/>
      <c r="H24" s="39"/>
      <c r="I24" s="141" t="s">
        <v>26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33</v>
      </c>
      <c r="E30" s="39"/>
      <c r="F30" s="39"/>
      <c r="G30" s="39"/>
      <c r="H30" s="39"/>
      <c r="I30" s="39"/>
      <c r="J30" s="152">
        <f>ROUND(J138,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35</v>
      </c>
      <c r="G32" s="39"/>
      <c r="H32" s="39"/>
      <c r="I32" s="153" t="s">
        <v>34</v>
      </c>
      <c r="J32" s="153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37</v>
      </c>
      <c r="E33" s="141" t="s">
        <v>38</v>
      </c>
      <c r="F33" s="155">
        <f>ROUND((SUM(BE138:BE318)),  2)</f>
        <v>0</v>
      </c>
      <c r="G33" s="39"/>
      <c r="H33" s="39"/>
      <c r="I33" s="156">
        <v>0.21</v>
      </c>
      <c r="J33" s="155">
        <f>ROUND(((SUM(BE138:BE318))*I33),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39</v>
      </c>
      <c r="F34" s="155">
        <f>ROUND((SUM(BF138:BF318)),  2)</f>
        <v>0</v>
      </c>
      <c r="G34" s="39"/>
      <c r="H34" s="39"/>
      <c r="I34" s="156">
        <v>0.12</v>
      </c>
      <c r="J34" s="155">
        <f>ROUND(((SUM(BF138:BF318))*I34),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40</v>
      </c>
      <c r="F35" s="155">
        <f>ROUND((SUM(BG138:BG318)),  2)</f>
        <v>0</v>
      </c>
      <c r="G35" s="39"/>
      <c r="H35" s="39"/>
      <c r="I35" s="156">
        <v>0.21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41</v>
      </c>
      <c r="F36" s="155">
        <f>ROUND((SUM(BH138:BH318)),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42</v>
      </c>
      <c r="F37" s="155">
        <f>ROUND((SUM(BI138:BI318)),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Oprava bytů po povodni, Červená kolonie Bohumín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109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006.1 - Čp 378, byt č. 2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Bohumín</v>
      </c>
      <c r="G89" s="41"/>
      <c r="H89" s="41"/>
      <c r="I89" s="33" t="s">
        <v>22</v>
      </c>
      <c r="J89" s="80" t="str">
        <f>IF(J12="","",J12)</f>
        <v>25. 11. 2024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Bohumín</v>
      </c>
      <c r="G91" s="41"/>
      <c r="H91" s="41"/>
      <c r="I91" s="33" t="s">
        <v>29</v>
      </c>
      <c r="J91" s="37" t="str">
        <f>E21</f>
        <v>ATRIS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>Barbora Kyšková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116</v>
      </c>
      <c r="D94" s="177"/>
      <c r="E94" s="177"/>
      <c r="F94" s="177"/>
      <c r="G94" s="177"/>
      <c r="H94" s="177"/>
      <c r="I94" s="177"/>
      <c r="J94" s="178" t="s">
        <v>117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118</v>
      </c>
      <c r="D96" s="41"/>
      <c r="E96" s="41"/>
      <c r="F96" s="41"/>
      <c r="G96" s="41"/>
      <c r="H96" s="41"/>
      <c r="I96" s="41"/>
      <c r="J96" s="111">
        <f>J138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119</v>
      </c>
    </row>
    <row r="97" s="9" customFormat="1" ht="24.96" customHeight="1">
      <c r="A97" s="9"/>
      <c r="B97" s="180"/>
      <c r="C97" s="181"/>
      <c r="D97" s="182" t="s">
        <v>120</v>
      </c>
      <c r="E97" s="183"/>
      <c r="F97" s="183"/>
      <c r="G97" s="183"/>
      <c r="H97" s="183"/>
      <c r="I97" s="183"/>
      <c r="J97" s="184">
        <f>J139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121</v>
      </c>
      <c r="E98" s="189"/>
      <c r="F98" s="189"/>
      <c r="G98" s="189"/>
      <c r="H98" s="189"/>
      <c r="I98" s="189"/>
      <c r="J98" s="190">
        <f>J140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122</v>
      </c>
      <c r="E99" s="189"/>
      <c r="F99" s="189"/>
      <c r="G99" s="189"/>
      <c r="H99" s="189"/>
      <c r="I99" s="189"/>
      <c r="J99" s="190">
        <f>J142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123</v>
      </c>
      <c r="E100" s="189"/>
      <c r="F100" s="189"/>
      <c r="G100" s="189"/>
      <c r="H100" s="189"/>
      <c r="I100" s="189"/>
      <c r="J100" s="190">
        <f>J167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124</v>
      </c>
      <c r="E101" s="189"/>
      <c r="F101" s="189"/>
      <c r="G101" s="189"/>
      <c r="H101" s="189"/>
      <c r="I101" s="189"/>
      <c r="J101" s="190">
        <f>J180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125</v>
      </c>
      <c r="E102" s="189"/>
      <c r="F102" s="189"/>
      <c r="G102" s="189"/>
      <c r="H102" s="189"/>
      <c r="I102" s="189"/>
      <c r="J102" s="190">
        <f>J186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0"/>
      <c r="C103" s="181"/>
      <c r="D103" s="182" t="s">
        <v>126</v>
      </c>
      <c r="E103" s="183"/>
      <c r="F103" s="183"/>
      <c r="G103" s="183"/>
      <c r="H103" s="183"/>
      <c r="I103" s="183"/>
      <c r="J103" s="184">
        <f>J188</f>
        <v>0</v>
      </c>
      <c r="K103" s="181"/>
      <c r="L103" s="18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6"/>
      <c r="C104" s="187"/>
      <c r="D104" s="188" t="s">
        <v>399</v>
      </c>
      <c r="E104" s="189"/>
      <c r="F104" s="189"/>
      <c r="G104" s="189"/>
      <c r="H104" s="189"/>
      <c r="I104" s="189"/>
      <c r="J104" s="190">
        <f>J189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400</v>
      </c>
      <c r="E105" s="189"/>
      <c r="F105" s="189"/>
      <c r="G105" s="189"/>
      <c r="H105" s="189"/>
      <c r="I105" s="189"/>
      <c r="J105" s="190">
        <f>J196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401</v>
      </c>
      <c r="E106" s="189"/>
      <c r="F106" s="189"/>
      <c r="G106" s="189"/>
      <c r="H106" s="189"/>
      <c r="I106" s="189"/>
      <c r="J106" s="190">
        <f>J198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402</v>
      </c>
      <c r="E107" s="189"/>
      <c r="F107" s="189"/>
      <c r="G107" s="189"/>
      <c r="H107" s="189"/>
      <c r="I107" s="189"/>
      <c r="J107" s="190">
        <f>J203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6"/>
      <c r="C108" s="187"/>
      <c r="D108" s="188" t="s">
        <v>127</v>
      </c>
      <c r="E108" s="189"/>
      <c r="F108" s="189"/>
      <c r="G108" s="189"/>
      <c r="H108" s="189"/>
      <c r="I108" s="189"/>
      <c r="J108" s="190">
        <f>J214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6"/>
      <c r="C109" s="187"/>
      <c r="D109" s="188" t="s">
        <v>128</v>
      </c>
      <c r="E109" s="189"/>
      <c r="F109" s="189"/>
      <c r="G109" s="189"/>
      <c r="H109" s="189"/>
      <c r="I109" s="189"/>
      <c r="J109" s="190">
        <f>J218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6"/>
      <c r="C110" s="187"/>
      <c r="D110" s="188" t="s">
        <v>129</v>
      </c>
      <c r="E110" s="189"/>
      <c r="F110" s="189"/>
      <c r="G110" s="189"/>
      <c r="H110" s="189"/>
      <c r="I110" s="189"/>
      <c r="J110" s="190">
        <f>J244</f>
        <v>0</v>
      </c>
      <c r="K110" s="187"/>
      <c r="L110" s="19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6"/>
      <c r="C111" s="187"/>
      <c r="D111" s="188" t="s">
        <v>130</v>
      </c>
      <c r="E111" s="189"/>
      <c r="F111" s="189"/>
      <c r="G111" s="189"/>
      <c r="H111" s="189"/>
      <c r="I111" s="189"/>
      <c r="J111" s="190">
        <f>J261</f>
        <v>0</v>
      </c>
      <c r="K111" s="187"/>
      <c r="L111" s="19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6"/>
      <c r="C112" s="187"/>
      <c r="D112" s="188" t="s">
        <v>131</v>
      </c>
      <c r="E112" s="189"/>
      <c r="F112" s="189"/>
      <c r="G112" s="189"/>
      <c r="H112" s="189"/>
      <c r="I112" s="189"/>
      <c r="J112" s="190">
        <f>J278</f>
        <v>0</v>
      </c>
      <c r="K112" s="187"/>
      <c r="L112" s="19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6"/>
      <c r="C113" s="187"/>
      <c r="D113" s="188" t="s">
        <v>132</v>
      </c>
      <c r="E113" s="189"/>
      <c r="F113" s="189"/>
      <c r="G113" s="189"/>
      <c r="H113" s="189"/>
      <c r="I113" s="189"/>
      <c r="J113" s="190">
        <f>J280</f>
        <v>0</v>
      </c>
      <c r="K113" s="187"/>
      <c r="L113" s="191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9" customFormat="1" ht="24.96" customHeight="1">
      <c r="A114" s="9"/>
      <c r="B114" s="180"/>
      <c r="C114" s="181"/>
      <c r="D114" s="182" t="s">
        <v>133</v>
      </c>
      <c r="E114" s="183"/>
      <c r="F114" s="183"/>
      <c r="G114" s="183"/>
      <c r="H114" s="183"/>
      <c r="I114" s="183"/>
      <c r="J114" s="184">
        <f>J306</f>
        <v>0</v>
      </c>
      <c r="K114" s="181"/>
      <c r="L114" s="185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</row>
    <row r="115" s="10" customFormat="1" ht="19.92" customHeight="1">
      <c r="A115" s="10"/>
      <c r="B115" s="186"/>
      <c r="C115" s="187"/>
      <c r="D115" s="188" t="s">
        <v>134</v>
      </c>
      <c r="E115" s="189"/>
      <c r="F115" s="189"/>
      <c r="G115" s="189"/>
      <c r="H115" s="189"/>
      <c r="I115" s="189"/>
      <c r="J115" s="190">
        <f>J307</f>
        <v>0</v>
      </c>
      <c r="K115" s="187"/>
      <c r="L115" s="191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9" customFormat="1" ht="24.96" customHeight="1">
      <c r="A116" s="9"/>
      <c r="B116" s="180"/>
      <c r="C116" s="181"/>
      <c r="D116" s="182" t="s">
        <v>403</v>
      </c>
      <c r="E116" s="183"/>
      <c r="F116" s="183"/>
      <c r="G116" s="183"/>
      <c r="H116" s="183"/>
      <c r="I116" s="183"/>
      <c r="J116" s="184">
        <f>J310</f>
        <v>0</v>
      </c>
      <c r="K116" s="181"/>
      <c r="L116" s="185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</row>
    <row r="117" s="9" customFormat="1" ht="24.96" customHeight="1">
      <c r="A117" s="9"/>
      <c r="B117" s="180"/>
      <c r="C117" s="181"/>
      <c r="D117" s="182" t="s">
        <v>404</v>
      </c>
      <c r="E117" s="183"/>
      <c r="F117" s="183"/>
      <c r="G117" s="183"/>
      <c r="H117" s="183"/>
      <c r="I117" s="183"/>
      <c r="J117" s="184">
        <f>J316</f>
        <v>0</v>
      </c>
      <c r="K117" s="181"/>
      <c r="L117" s="185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</row>
    <row r="118" s="10" customFormat="1" ht="19.92" customHeight="1">
      <c r="A118" s="10"/>
      <c r="B118" s="186"/>
      <c r="C118" s="187"/>
      <c r="D118" s="188" t="s">
        <v>405</v>
      </c>
      <c r="E118" s="189"/>
      <c r="F118" s="189"/>
      <c r="G118" s="189"/>
      <c r="H118" s="189"/>
      <c r="I118" s="189"/>
      <c r="J118" s="190">
        <f>J317</f>
        <v>0</v>
      </c>
      <c r="K118" s="187"/>
      <c r="L118" s="191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2" customFormat="1" ht="21.84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67"/>
      <c r="C120" s="68"/>
      <c r="D120" s="68"/>
      <c r="E120" s="68"/>
      <c r="F120" s="68"/>
      <c r="G120" s="68"/>
      <c r="H120" s="68"/>
      <c r="I120" s="68"/>
      <c r="J120" s="68"/>
      <c r="K120" s="68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4" s="2" customFormat="1" ht="6.96" customHeight="1">
      <c r="A124" s="39"/>
      <c r="B124" s="69"/>
      <c r="C124" s="70"/>
      <c r="D124" s="70"/>
      <c r="E124" s="70"/>
      <c r="F124" s="70"/>
      <c r="G124" s="70"/>
      <c r="H124" s="70"/>
      <c r="I124" s="70"/>
      <c r="J124" s="70"/>
      <c r="K124" s="70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24.96" customHeight="1">
      <c r="A125" s="39"/>
      <c r="B125" s="40"/>
      <c r="C125" s="24" t="s">
        <v>135</v>
      </c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2" customHeight="1">
      <c r="A127" s="39"/>
      <c r="B127" s="40"/>
      <c r="C127" s="33" t="s">
        <v>16</v>
      </c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6.5" customHeight="1">
      <c r="A128" s="39"/>
      <c r="B128" s="40"/>
      <c r="C128" s="41"/>
      <c r="D128" s="41"/>
      <c r="E128" s="175" t="str">
        <f>E7</f>
        <v>Oprava bytů po povodni, Červená kolonie Bohumín</v>
      </c>
      <c r="F128" s="33"/>
      <c r="G128" s="33"/>
      <c r="H128" s="33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2" customHeight="1">
      <c r="A129" s="39"/>
      <c r="B129" s="40"/>
      <c r="C129" s="33" t="s">
        <v>109</v>
      </c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6.5" customHeight="1">
      <c r="A130" s="39"/>
      <c r="B130" s="40"/>
      <c r="C130" s="41"/>
      <c r="D130" s="41"/>
      <c r="E130" s="77" t="str">
        <f>E9</f>
        <v>006.1 - Čp 378, byt č. 2</v>
      </c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6.96" customHeight="1">
      <c r="A131" s="39"/>
      <c r="B131" s="40"/>
      <c r="C131" s="41"/>
      <c r="D131" s="41"/>
      <c r="E131" s="41"/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2" customHeight="1">
      <c r="A132" s="39"/>
      <c r="B132" s="40"/>
      <c r="C132" s="33" t="s">
        <v>20</v>
      </c>
      <c r="D132" s="41"/>
      <c r="E132" s="41"/>
      <c r="F132" s="28" t="str">
        <f>F12</f>
        <v>Bohumín</v>
      </c>
      <c r="G132" s="41"/>
      <c r="H132" s="41"/>
      <c r="I132" s="33" t="s">
        <v>22</v>
      </c>
      <c r="J132" s="80" t="str">
        <f>IF(J12="","",J12)</f>
        <v>25. 11. 2024</v>
      </c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6.96" customHeight="1">
      <c r="A133" s="39"/>
      <c r="B133" s="40"/>
      <c r="C133" s="41"/>
      <c r="D133" s="41"/>
      <c r="E133" s="41"/>
      <c r="F133" s="41"/>
      <c r="G133" s="41"/>
      <c r="H133" s="41"/>
      <c r="I133" s="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5.15" customHeight="1">
      <c r="A134" s="39"/>
      <c r="B134" s="40"/>
      <c r="C134" s="33" t="s">
        <v>24</v>
      </c>
      <c r="D134" s="41"/>
      <c r="E134" s="41"/>
      <c r="F134" s="28" t="str">
        <f>E15</f>
        <v>Město Bohumín</v>
      </c>
      <c r="G134" s="41"/>
      <c r="H134" s="41"/>
      <c r="I134" s="33" t="s">
        <v>29</v>
      </c>
      <c r="J134" s="37" t="str">
        <f>E21</f>
        <v>ATRIS s.r.o.</v>
      </c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5.15" customHeight="1">
      <c r="A135" s="39"/>
      <c r="B135" s="40"/>
      <c r="C135" s="33" t="s">
        <v>27</v>
      </c>
      <c r="D135" s="41"/>
      <c r="E135" s="41"/>
      <c r="F135" s="28" t="str">
        <f>IF(E18="","",E18)</f>
        <v>Vyplň údaj</v>
      </c>
      <c r="G135" s="41"/>
      <c r="H135" s="41"/>
      <c r="I135" s="33" t="s">
        <v>31</v>
      </c>
      <c r="J135" s="37" t="str">
        <f>E24</f>
        <v>Barbora Kyšková</v>
      </c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10.32" customHeight="1">
      <c r="A136" s="39"/>
      <c r="B136" s="40"/>
      <c r="C136" s="41"/>
      <c r="D136" s="41"/>
      <c r="E136" s="41"/>
      <c r="F136" s="41"/>
      <c r="G136" s="41"/>
      <c r="H136" s="41"/>
      <c r="I136" s="41"/>
      <c r="J136" s="41"/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11" customFormat="1" ht="29.28" customHeight="1">
      <c r="A137" s="192"/>
      <c r="B137" s="193"/>
      <c r="C137" s="194" t="s">
        <v>136</v>
      </c>
      <c r="D137" s="195" t="s">
        <v>58</v>
      </c>
      <c r="E137" s="195" t="s">
        <v>54</v>
      </c>
      <c r="F137" s="195" t="s">
        <v>55</v>
      </c>
      <c r="G137" s="195" t="s">
        <v>137</v>
      </c>
      <c r="H137" s="195" t="s">
        <v>138</v>
      </c>
      <c r="I137" s="195" t="s">
        <v>139</v>
      </c>
      <c r="J137" s="195" t="s">
        <v>117</v>
      </c>
      <c r="K137" s="196" t="s">
        <v>140</v>
      </c>
      <c r="L137" s="197"/>
      <c r="M137" s="101" t="s">
        <v>1</v>
      </c>
      <c r="N137" s="102" t="s">
        <v>37</v>
      </c>
      <c r="O137" s="102" t="s">
        <v>141</v>
      </c>
      <c r="P137" s="102" t="s">
        <v>142</v>
      </c>
      <c r="Q137" s="102" t="s">
        <v>143</v>
      </c>
      <c r="R137" s="102" t="s">
        <v>144</v>
      </c>
      <c r="S137" s="102" t="s">
        <v>145</v>
      </c>
      <c r="T137" s="103" t="s">
        <v>146</v>
      </c>
      <c r="U137" s="192"/>
      <c r="V137" s="192"/>
      <c r="W137" s="192"/>
      <c r="X137" s="192"/>
      <c r="Y137" s="192"/>
      <c r="Z137" s="192"/>
      <c r="AA137" s="192"/>
      <c r="AB137" s="192"/>
      <c r="AC137" s="192"/>
      <c r="AD137" s="192"/>
      <c r="AE137" s="192"/>
    </row>
    <row r="138" s="2" customFormat="1" ht="22.8" customHeight="1">
      <c r="A138" s="39"/>
      <c r="B138" s="40"/>
      <c r="C138" s="108" t="s">
        <v>147</v>
      </c>
      <c r="D138" s="41"/>
      <c r="E138" s="41"/>
      <c r="F138" s="41"/>
      <c r="G138" s="41"/>
      <c r="H138" s="41"/>
      <c r="I138" s="41"/>
      <c r="J138" s="198">
        <f>BK138</f>
        <v>0</v>
      </c>
      <c r="K138" s="41"/>
      <c r="L138" s="45"/>
      <c r="M138" s="104"/>
      <c r="N138" s="199"/>
      <c r="O138" s="105"/>
      <c r="P138" s="200">
        <f>P139+P188+P306+P310+P316</f>
        <v>0</v>
      </c>
      <c r="Q138" s="105"/>
      <c r="R138" s="200">
        <f>R139+R188+R306+R310+R316</f>
        <v>9.6195168000000016</v>
      </c>
      <c r="S138" s="105"/>
      <c r="T138" s="201">
        <f>T139+T188+T306+T310+T316</f>
        <v>0.84243700000000016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72</v>
      </c>
      <c r="AU138" s="18" t="s">
        <v>119</v>
      </c>
      <c r="BK138" s="202">
        <f>BK139+BK188+BK306+BK310+BK316</f>
        <v>0</v>
      </c>
    </row>
    <row r="139" s="12" customFormat="1" ht="25.92" customHeight="1">
      <c r="A139" s="12"/>
      <c r="B139" s="203"/>
      <c r="C139" s="204"/>
      <c r="D139" s="205" t="s">
        <v>72</v>
      </c>
      <c r="E139" s="206" t="s">
        <v>148</v>
      </c>
      <c r="F139" s="206" t="s">
        <v>149</v>
      </c>
      <c r="G139" s="204"/>
      <c r="H139" s="204"/>
      <c r="I139" s="207"/>
      <c r="J139" s="208">
        <f>BK139</f>
        <v>0</v>
      </c>
      <c r="K139" s="204"/>
      <c r="L139" s="209"/>
      <c r="M139" s="210"/>
      <c r="N139" s="211"/>
      <c r="O139" s="211"/>
      <c r="P139" s="212">
        <f>P140+P142+P167+P180+P186</f>
        <v>0</v>
      </c>
      <c r="Q139" s="211"/>
      <c r="R139" s="212">
        <f>R140+R142+R167+R180+R186</f>
        <v>8.7418810000000016</v>
      </c>
      <c r="S139" s="211"/>
      <c r="T139" s="213">
        <f>T140+T142+T167+T180+T186</f>
        <v>0.77043700000000016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4" t="s">
        <v>81</v>
      </c>
      <c r="AT139" s="215" t="s">
        <v>72</v>
      </c>
      <c r="AU139" s="215" t="s">
        <v>73</v>
      </c>
      <c r="AY139" s="214" t="s">
        <v>150</v>
      </c>
      <c r="BK139" s="216">
        <f>BK140+BK142+BK167+BK180+BK186</f>
        <v>0</v>
      </c>
    </row>
    <row r="140" s="12" customFormat="1" ht="22.8" customHeight="1">
      <c r="A140" s="12"/>
      <c r="B140" s="203"/>
      <c r="C140" s="204"/>
      <c r="D140" s="205" t="s">
        <v>72</v>
      </c>
      <c r="E140" s="217" t="s">
        <v>151</v>
      </c>
      <c r="F140" s="217" t="s">
        <v>152</v>
      </c>
      <c r="G140" s="204"/>
      <c r="H140" s="204"/>
      <c r="I140" s="207"/>
      <c r="J140" s="218">
        <f>BK140</f>
        <v>0</v>
      </c>
      <c r="K140" s="204"/>
      <c r="L140" s="209"/>
      <c r="M140" s="210"/>
      <c r="N140" s="211"/>
      <c r="O140" s="211"/>
      <c r="P140" s="212">
        <f>P141</f>
        <v>0</v>
      </c>
      <c r="Q140" s="211"/>
      <c r="R140" s="212">
        <f>R141</f>
        <v>0</v>
      </c>
      <c r="S140" s="211"/>
      <c r="T140" s="213">
        <f>T141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4" t="s">
        <v>81</v>
      </c>
      <c r="AT140" s="215" t="s">
        <v>72</v>
      </c>
      <c r="AU140" s="215" t="s">
        <v>81</v>
      </c>
      <c r="AY140" s="214" t="s">
        <v>150</v>
      </c>
      <c r="BK140" s="216">
        <f>BK141</f>
        <v>0</v>
      </c>
    </row>
    <row r="141" s="2" customFormat="1" ht="16.5" customHeight="1">
      <c r="A141" s="39"/>
      <c r="B141" s="40"/>
      <c r="C141" s="219" t="s">
        <v>81</v>
      </c>
      <c r="D141" s="219" t="s">
        <v>153</v>
      </c>
      <c r="E141" s="220" t="s">
        <v>154</v>
      </c>
      <c r="F141" s="221" t="s">
        <v>155</v>
      </c>
      <c r="G141" s="222" t="s">
        <v>156</v>
      </c>
      <c r="H141" s="223">
        <v>10</v>
      </c>
      <c r="I141" s="224"/>
      <c r="J141" s="225">
        <f>ROUND(I141*H141,2)</f>
        <v>0</v>
      </c>
      <c r="K141" s="221" t="s">
        <v>1</v>
      </c>
      <c r="L141" s="45"/>
      <c r="M141" s="226" t="s">
        <v>1</v>
      </c>
      <c r="N141" s="227" t="s">
        <v>38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157</v>
      </c>
      <c r="AT141" s="230" t="s">
        <v>153</v>
      </c>
      <c r="AU141" s="230" t="s">
        <v>83</v>
      </c>
      <c r="AY141" s="18" t="s">
        <v>150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81</v>
      </c>
      <c r="BK141" s="231">
        <f>ROUND(I141*H141,2)</f>
        <v>0</v>
      </c>
      <c r="BL141" s="18" t="s">
        <v>157</v>
      </c>
      <c r="BM141" s="230" t="s">
        <v>158</v>
      </c>
    </row>
    <row r="142" s="12" customFormat="1" ht="22.8" customHeight="1">
      <c r="A142" s="12"/>
      <c r="B142" s="203"/>
      <c r="C142" s="204"/>
      <c r="D142" s="205" t="s">
        <v>72</v>
      </c>
      <c r="E142" s="217" t="s">
        <v>159</v>
      </c>
      <c r="F142" s="217" t="s">
        <v>160</v>
      </c>
      <c r="G142" s="204"/>
      <c r="H142" s="204"/>
      <c r="I142" s="207"/>
      <c r="J142" s="218">
        <f>BK142</f>
        <v>0</v>
      </c>
      <c r="K142" s="204"/>
      <c r="L142" s="209"/>
      <c r="M142" s="210"/>
      <c r="N142" s="211"/>
      <c r="O142" s="211"/>
      <c r="P142" s="212">
        <f>SUM(P143:P166)</f>
        <v>0</v>
      </c>
      <c r="Q142" s="211"/>
      <c r="R142" s="212">
        <f>SUM(R143:R166)</f>
        <v>8.7366810000000016</v>
      </c>
      <c r="S142" s="211"/>
      <c r="T142" s="213">
        <f>SUM(T143:T166)</f>
        <v>0.001437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4" t="s">
        <v>81</v>
      </c>
      <c r="AT142" s="215" t="s">
        <v>72</v>
      </c>
      <c r="AU142" s="215" t="s">
        <v>81</v>
      </c>
      <c r="AY142" s="214" t="s">
        <v>150</v>
      </c>
      <c r="BK142" s="216">
        <f>SUM(BK143:BK166)</f>
        <v>0</v>
      </c>
    </row>
    <row r="143" s="2" customFormat="1" ht="24.15" customHeight="1">
      <c r="A143" s="39"/>
      <c r="B143" s="40"/>
      <c r="C143" s="219" t="s">
        <v>83</v>
      </c>
      <c r="D143" s="219" t="s">
        <v>153</v>
      </c>
      <c r="E143" s="220" t="s">
        <v>161</v>
      </c>
      <c r="F143" s="221" t="s">
        <v>162</v>
      </c>
      <c r="G143" s="222" t="s">
        <v>163</v>
      </c>
      <c r="H143" s="223">
        <v>76.9</v>
      </c>
      <c r="I143" s="224"/>
      <c r="J143" s="225">
        <f>ROUND(I143*H143,2)</f>
        <v>0</v>
      </c>
      <c r="K143" s="221" t="s">
        <v>164</v>
      </c>
      <c r="L143" s="45"/>
      <c r="M143" s="226" t="s">
        <v>1</v>
      </c>
      <c r="N143" s="227" t="s">
        <v>38</v>
      </c>
      <c r="O143" s="92"/>
      <c r="P143" s="228">
        <f>O143*H143</f>
        <v>0</v>
      </c>
      <c r="Q143" s="228">
        <v>0.017000000000000002</v>
      </c>
      <c r="R143" s="228">
        <f>Q143*H143</f>
        <v>1.3073</v>
      </c>
      <c r="S143" s="228">
        <v>0</v>
      </c>
      <c r="T143" s="22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157</v>
      </c>
      <c r="AT143" s="230" t="s">
        <v>153</v>
      </c>
      <c r="AU143" s="230" t="s">
        <v>83</v>
      </c>
      <c r="AY143" s="18" t="s">
        <v>150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81</v>
      </c>
      <c r="BK143" s="231">
        <f>ROUND(I143*H143,2)</f>
        <v>0</v>
      </c>
      <c r="BL143" s="18" t="s">
        <v>157</v>
      </c>
      <c r="BM143" s="230" t="s">
        <v>165</v>
      </c>
    </row>
    <row r="144" s="13" customFormat="1">
      <c r="A144" s="13"/>
      <c r="B144" s="232"/>
      <c r="C144" s="233"/>
      <c r="D144" s="234" t="s">
        <v>166</v>
      </c>
      <c r="E144" s="235" t="s">
        <v>1</v>
      </c>
      <c r="F144" s="236" t="s">
        <v>167</v>
      </c>
      <c r="G144" s="233"/>
      <c r="H144" s="235" t="s">
        <v>1</v>
      </c>
      <c r="I144" s="237"/>
      <c r="J144" s="233"/>
      <c r="K144" s="233"/>
      <c r="L144" s="238"/>
      <c r="M144" s="239"/>
      <c r="N144" s="240"/>
      <c r="O144" s="240"/>
      <c r="P144" s="240"/>
      <c r="Q144" s="240"/>
      <c r="R144" s="240"/>
      <c r="S144" s="240"/>
      <c r="T144" s="24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2" t="s">
        <v>166</v>
      </c>
      <c r="AU144" s="242" t="s">
        <v>83</v>
      </c>
      <c r="AV144" s="13" t="s">
        <v>81</v>
      </c>
      <c r="AW144" s="13" t="s">
        <v>30</v>
      </c>
      <c r="AX144" s="13" t="s">
        <v>73</v>
      </c>
      <c r="AY144" s="242" t="s">
        <v>150</v>
      </c>
    </row>
    <row r="145" s="14" customFormat="1">
      <c r="A145" s="14"/>
      <c r="B145" s="243"/>
      <c r="C145" s="244"/>
      <c r="D145" s="234" t="s">
        <v>166</v>
      </c>
      <c r="E145" s="245" t="s">
        <v>1</v>
      </c>
      <c r="F145" s="246" t="s">
        <v>168</v>
      </c>
      <c r="G145" s="244"/>
      <c r="H145" s="247">
        <v>9.6</v>
      </c>
      <c r="I145" s="248"/>
      <c r="J145" s="244"/>
      <c r="K145" s="244"/>
      <c r="L145" s="249"/>
      <c r="M145" s="250"/>
      <c r="N145" s="251"/>
      <c r="O145" s="251"/>
      <c r="P145" s="251"/>
      <c r="Q145" s="251"/>
      <c r="R145" s="251"/>
      <c r="S145" s="251"/>
      <c r="T145" s="252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3" t="s">
        <v>166</v>
      </c>
      <c r="AU145" s="253" t="s">
        <v>83</v>
      </c>
      <c r="AV145" s="14" t="s">
        <v>83</v>
      </c>
      <c r="AW145" s="14" t="s">
        <v>30</v>
      </c>
      <c r="AX145" s="14" t="s">
        <v>73</v>
      </c>
      <c r="AY145" s="253" t="s">
        <v>150</v>
      </c>
    </row>
    <row r="146" s="14" customFormat="1">
      <c r="A146" s="14"/>
      <c r="B146" s="243"/>
      <c r="C146" s="244"/>
      <c r="D146" s="234" t="s">
        <v>166</v>
      </c>
      <c r="E146" s="245" t="s">
        <v>1</v>
      </c>
      <c r="F146" s="246" t="s">
        <v>169</v>
      </c>
      <c r="G146" s="244"/>
      <c r="H146" s="247">
        <v>18.7</v>
      </c>
      <c r="I146" s="248"/>
      <c r="J146" s="244"/>
      <c r="K146" s="244"/>
      <c r="L146" s="249"/>
      <c r="M146" s="250"/>
      <c r="N146" s="251"/>
      <c r="O146" s="251"/>
      <c r="P146" s="251"/>
      <c r="Q146" s="251"/>
      <c r="R146" s="251"/>
      <c r="S146" s="251"/>
      <c r="T146" s="25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3" t="s">
        <v>166</v>
      </c>
      <c r="AU146" s="253" t="s">
        <v>83</v>
      </c>
      <c r="AV146" s="14" t="s">
        <v>83</v>
      </c>
      <c r="AW146" s="14" t="s">
        <v>30</v>
      </c>
      <c r="AX146" s="14" t="s">
        <v>73</v>
      </c>
      <c r="AY146" s="253" t="s">
        <v>150</v>
      </c>
    </row>
    <row r="147" s="14" customFormat="1">
      <c r="A147" s="14"/>
      <c r="B147" s="243"/>
      <c r="C147" s="244"/>
      <c r="D147" s="234" t="s">
        <v>166</v>
      </c>
      <c r="E147" s="245" t="s">
        <v>1</v>
      </c>
      <c r="F147" s="246" t="s">
        <v>170</v>
      </c>
      <c r="G147" s="244"/>
      <c r="H147" s="247">
        <v>16.600000000000002</v>
      </c>
      <c r="I147" s="248"/>
      <c r="J147" s="244"/>
      <c r="K147" s="244"/>
      <c r="L147" s="249"/>
      <c r="M147" s="250"/>
      <c r="N147" s="251"/>
      <c r="O147" s="251"/>
      <c r="P147" s="251"/>
      <c r="Q147" s="251"/>
      <c r="R147" s="251"/>
      <c r="S147" s="251"/>
      <c r="T147" s="252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3" t="s">
        <v>166</v>
      </c>
      <c r="AU147" s="253" t="s">
        <v>83</v>
      </c>
      <c r="AV147" s="14" t="s">
        <v>83</v>
      </c>
      <c r="AW147" s="14" t="s">
        <v>30</v>
      </c>
      <c r="AX147" s="14" t="s">
        <v>73</v>
      </c>
      <c r="AY147" s="253" t="s">
        <v>150</v>
      </c>
    </row>
    <row r="148" s="15" customFormat="1">
      <c r="A148" s="15"/>
      <c r="B148" s="254"/>
      <c r="C148" s="255"/>
      <c r="D148" s="234" t="s">
        <v>166</v>
      </c>
      <c r="E148" s="256" t="s">
        <v>1</v>
      </c>
      <c r="F148" s="257" t="s">
        <v>171</v>
      </c>
      <c r="G148" s="255"/>
      <c r="H148" s="258">
        <v>44.9</v>
      </c>
      <c r="I148" s="259"/>
      <c r="J148" s="255"/>
      <c r="K148" s="255"/>
      <c r="L148" s="260"/>
      <c r="M148" s="261"/>
      <c r="N148" s="262"/>
      <c r="O148" s="262"/>
      <c r="P148" s="262"/>
      <c r="Q148" s="262"/>
      <c r="R148" s="262"/>
      <c r="S148" s="262"/>
      <c r="T148" s="263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4" t="s">
        <v>166</v>
      </c>
      <c r="AU148" s="264" t="s">
        <v>83</v>
      </c>
      <c r="AV148" s="15" t="s">
        <v>172</v>
      </c>
      <c r="AW148" s="15" t="s">
        <v>30</v>
      </c>
      <c r="AX148" s="15" t="s">
        <v>73</v>
      </c>
      <c r="AY148" s="264" t="s">
        <v>150</v>
      </c>
    </row>
    <row r="149" s="14" customFormat="1">
      <c r="A149" s="14"/>
      <c r="B149" s="243"/>
      <c r="C149" s="244"/>
      <c r="D149" s="234" t="s">
        <v>166</v>
      </c>
      <c r="E149" s="245" t="s">
        <v>1</v>
      </c>
      <c r="F149" s="246" t="s">
        <v>173</v>
      </c>
      <c r="G149" s="244"/>
      <c r="H149" s="247">
        <v>32</v>
      </c>
      <c r="I149" s="248"/>
      <c r="J149" s="244"/>
      <c r="K149" s="244"/>
      <c r="L149" s="249"/>
      <c r="M149" s="250"/>
      <c r="N149" s="251"/>
      <c r="O149" s="251"/>
      <c r="P149" s="251"/>
      <c r="Q149" s="251"/>
      <c r="R149" s="251"/>
      <c r="S149" s="251"/>
      <c r="T149" s="25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3" t="s">
        <v>166</v>
      </c>
      <c r="AU149" s="253" t="s">
        <v>83</v>
      </c>
      <c r="AV149" s="14" t="s">
        <v>83</v>
      </c>
      <c r="AW149" s="14" t="s">
        <v>30</v>
      </c>
      <c r="AX149" s="14" t="s">
        <v>73</v>
      </c>
      <c r="AY149" s="253" t="s">
        <v>150</v>
      </c>
    </row>
    <row r="150" s="16" customFormat="1">
      <c r="A150" s="16"/>
      <c r="B150" s="265"/>
      <c r="C150" s="266"/>
      <c r="D150" s="234" t="s">
        <v>166</v>
      </c>
      <c r="E150" s="267" t="s">
        <v>1</v>
      </c>
      <c r="F150" s="268" t="s">
        <v>174</v>
      </c>
      <c r="G150" s="266"/>
      <c r="H150" s="269">
        <v>76.9</v>
      </c>
      <c r="I150" s="270"/>
      <c r="J150" s="266"/>
      <c r="K150" s="266"/>
      <c r="L150" s="271"/>
      <c r="M150" s="272"/>
      <c r="N150" s="273"/>
      <c r="O150" s="273"/>
      <c r="P150" s="273"/>
      <c r="Q150" s="273"/>
      <c r="R150" s="273"/>
      <c r="S150" s="273"/>
      <c r="T150" s="274"/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T150" s="275" t="s">
        <v>166</v>
      </c>
      <c r="AU150" s="275" t="s">
        <v>83</v>
      </c>
      <c r="AV150" s="16" t="s">
        <v>157</v>
      </c>
      <c r="AW150" s="16" t="s">
        <v>30</v>
      </c>
      <c r="AX150" s="16" t="s">
        <v>81</v>
      </c>
      <c r="AY150" s="275" t="s">
        <v>150</v>
      </c>
    </row>
    <row r="151" s="2" customFormat="1" ht="16.5" customHeight="1">
      <c r="A151" s="39"/>
      <c r="B151" s="40"/>
      <c r="C151" s="219" t="s">
        <v>172</v>
      </c>
      <c r="D151" s="219" t="s">
        <v>153</v>
      </c>
      <c r="E151" s="220" t="s">
        <v>175</v>
      </c>
      <c r="F151" s="221" t="s">
        <v>176</v>
      </c>
      <c r="G151" s="222" t="s">
        <v>163</v>
      </c>
      <c r="H151" s="223">
        <v>23.95</v>
      </c>
      <c r="I151" s="224"/>
      <c r="J151" s="225">
        <f>ROUND(I151*H151,2)</f>
        <v>0</v>
      </c>
      <c r="K151" s="221" t="s">
        <v>177</v>
      </c>
      <c r="L151" s="45"/>
      <c r="M151" s="226" t="s">
        <v>1</v>
      </c>
      <c r="N151" s="227" t="s">
        <v>38</v>
      </c>
      <c r="O151" s="92"/>
      <c r="P151" s="228">
        <f>O151*H151</f>
        <v>0</v>
      </c>
      <c r="Q151" s="228">
        <v>0.00198</v>
      </c>
      <c r="R151" s="228">
        <f>Q151*H151</f>
        <v>0.047421</v>
      </c>
      <c r="S151" s="228">
        <v>6E-05</v>
      </c>
      <c r="T151" s="229">
        <f>S151*H151</f>
        <v>0.001437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157</v>
      </c>
      <c r="AT151" s="230" t="s">
        <v>153</v>
      </c>
      <c r="AU151" s="230" t="s">
        <v>83</v>
      </c>
      <c r="AY151" s="18" t="s">
        <v>150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81</v>
      </c>
      <c r="BK151" s="231">
        <f>ROUND(I151*H151,2)</f>
        <v>0</v>
      </c>
      <c r="BL151" s="18" t="s">
        <v>157</v>
      </c>
      <c r="BM151" s="230" t="s">
        <v>178</v>
      </c>
    </row>
    <row r="152" s="14" customFormat="1">
      <c r="A152" s="14"/>
      <c r="B152" s="243"/>
      <c r="C152" s="244"/>
      <c r="D152" s="234" t="s">
        <v>166</v>
      </c>
      <c r="E152" s="245" t="s">
        <v>1</v>
      </c>
      <c r="F152" s="246" t="s">
        <v>179</v>
      </c>
      <c r="G152" s="244"/>
      <c r="H152" s="247">
        <v>10.44</v>
      </c>
      <c r="I152" s="248"/>
      <c r="J152" s="244"/>
      <c r="K152" s="244"/>
      <c r="L152" s="249"/>
      <c r="M152" s="250"/>
      <c r="N152" s="251"/>
      <c r="O152" s="251"/>
      <c r="P152" s="251"/>
      <c r="Q152" s="251"/>
      <c r="R152" s="251"/>
      <c r="S152" s="251"/>
      <c r="T152" s="252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3" t="s">
        <v>166</v>
      </c>
      <c r="AU152" s="253" t="s">
        <v>83</v>
      </c>
      <c r="AV152" s="14" t="s">
        <v>83</v>
      </c>
      <c r="AW152" s="14" t="s">
        <v>30</v>
      </c>
      <c r="AX152" s="14" t="s">
        <v>73</v>
      </c>
      <c r="AY152" s="253" t="s">
        <v>150</v>
      </c>
    </row>
    <row r="153" s="14" customFormat="1">
      <c r="A153" s="14"/>
      <c r="B153" s="243"/>
      <c r="C153" s="244"/>
      <c r="D153" s="234" t="s">
        <v>166</v>
      </c>
      <c r="E153" s="245" t="s">
        <v>1</v>
      </c>
      <c r="F153" s="246" t="s">
        <v>180</v>
      </c>
      <c r="G153" s="244"/>
      <c r="H153" s="247">
        <v>13.51</v>
      </c>
      <c r="I153" s="248"/>
      <c r="J153" s="244"/>
      <c r="K153" s="244"/>
      <c r="L153" s="249"/>
      <c r="M153" s="250"/>
      <c r="N153" s="251"/>
      <c r="O153" s="251"/>
      <c r="P153" s="251"/>
      <c r="Q153" s="251"/>
      <c r="R153" s="251"/>
      <c r="S153" s="251"/>
      <c r="T153" s="25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3" t="s">
        <v>166</v>
      </c>
      <c r="AU153" s="253" t="s">
        <v>83</v>
      </c>
      <c r="AV153" s="14" t="s">
        <v>83</v>
      </c>
      <c r="AW153" s="14" t="s">
        <v>30</v>
      </c>
      <c r="AX153" s="14" t="s">
        <v>73</v>
      </c>
      <c r="AY153" s="253" t="s">
        <v>150</v>
      </c>
    </row>
    <row r="154" s="16" customFormat="1">
      <c r="A154" s="16"/>
      <c r="B154" s="265"/>
      <c r="C154" s="266"/>
      <c r="D154" s="234" t="s">
        <v>166</v>
      </c>
      <c r="E154" s="267" t="s">
        <v>1</v>
      </c>
      <c r="F154" s="268" t="s">
        <v>174</v>
      </c>
      <c r="G154" s="266"/>
      <c r="H154" s="269">
        <v>23.95</v>
      </c>
      <c r="I154" s="270"/>
      <c r="J154" s="266"/>
      <c r="K154" s="266"/>
      <c r="L154" s="271"/>
      <c r="M154" s="272"/>
      <c r="N154" s="273"/>
      <c r="O154" s="273"/>
      <c r="P154" s="273"/>
      <c r="Q154" s="273"/>
      <c r="R154" s="273"/>
      <c r="S154" s="273"/>
      <c r="T154" s="274"/>
      <c r="U154" s="16"/>
      <c r="V154" s="16"/>
      <c r="W154" s="16"/>
      <c r="X154" s="16"/>
      <c r="Y154" s="16"/>
      <c r="Z154" s="16"/>
      <c r="AA154" s="16"/>
      <c r="AB154" s="16"/>
      <c r="AC154" s="16"/>
      <c r="AD154" s="16"/>
      <c r="AE154" s="16"/>
      <c r="AT154" s="275" t="s">
        <v>166</v>
      </c>
      <c r="AU154" s="275" t="s">
        <v>83</v>
      </c>
      <c r="AV154" s="16" t="s">
        <v>157</v>
      </c>
      <c r="AW154" s="16" t="s">
        <v>30</v>
      </c>
      <c r="AX154" s="16" t="s">
        <v>81</v>
      </c>
      <c r="AY154" s="275" t="s">
        <v>150</v>
      </c>
    </row>
    <row r="155" s="2" customFormat="1" ht="24.15" customHeight="1">
      <c r="A155" s="39"/>
      <c r="B155" s="40"/>
      <c r="C155" s="219" t="s">
        <v>157</v>
      </c>
      <c r="D155" s="219" t="s">
        <v>153</v>
      </c>
      <c r="E155" s="220" t="s">
        <v>181</v>
      </c>
      <c r="F155" s="221" t="s">
        <v>182</v>
      </c>
      <c r="G155" s="222" t="s">
        <v>183</v>
      </c>
      <c r="H155" s="223">
        <v>20</v>
      </c>
      <c r="I155" s="224"/>
      <c r="J155" s="225">
        <f>ROUND(I155*H155,2)</f>
        <v>0</v>
      </c>
      <c r="K155" s="221" t="s">
        <v>177</v>
      </c>
      <c r="L155" s="45"/>
      <c r="M155" s="226" t="s">
        <v>1</v>
      </c>
      <c r="N155" s="227" t="s">
        <v>38</v>
      </c>
      <c r="O155" s="92"/>
      <c r="P155" s="228">
        <f>O155*H155</f>
        <v>0</v>
      </c>
      <c r="Q155" s="228">
        <v>0.0015</v>
      </c>
      <c r="R155" s="228">
        <f>Q155*H155</f>
        <v>0.03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157</v>
      </c>
      <c r="AT155" s="230" t="s">
        <v>153</v>
      </c>
      <c r="AU155" s="230" t="s">
        <v>83</v>
      </c>
      <c r="AY155" s="18" t="s">
        <v>150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81</v>
      </c>
      <c r="BK155" s="231">
        <f>ROUND(I155*H155,2)</f>
        <v>0</v>
      </c>
      <c r="BL155" s="18" t="s">
        <v>157</v>
      </c>
      <c r="BM155" s="230" t="s">
        <v>184</v>
      </c>
    </row>
    <row r="156" s="14" customFormat="1">
      <c r="A156" s="14"/>
      <c r="B156" s="243"/>
      <c r="C156" s="244"/>
      <c r="D156" s="234" t="s">
        <v>166</v>
      </c>
      <c r="E156" s="245" t="s">
        <v>1</v>
      </c>
      <c r="F156" s="246" t="s">
        <v>185</v>
      </c>
      <c r="G156" s="244"/>
      <c r="H156" s="247">
        <v>10</v>
      </c>
      <c r="I156" s="248"/>
      <c r="J156" s="244"/>
      <c r="K156" s="244"/>
      <c r="L156" s="249"/>
      <c r="M156" s="250"/>
      <c r="N156" s="251"/>
      <c r="O156" s="251"/>
      <c r="P156" s="251"/>
      <c r="Q156" s="251"/>
      <c r="R156" s="251"/>
      <c r="S156" s="251"/>
      <c r="T156" s="25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3" t="s">
        <v>166</v>
      </c>
      <c r="AU156" s="253" t="s">
        <v>83</v>
      </c>
      <c r="AV156" s="14" t="s">
        <v>83</v>
      </c>
      <c r="AW156" s="14" t="s">
        <v>30</v>
      </c>
      <c r="AX156" s="14" t="s">
        <v>73</v>
      </c>
      <c r="AY156" s="253" t="s">
        <v>150</v>
      </c>
    </row>
    <row r="157" s="14" customFormat="1">
      <c r="A157" s="14"/>
      <c r="B157" s="243"/>
      <c r="C157" s="244"/>
      <c r="D157" s="234" t="s">
        <v>166</v>
      </c>
      <c r="E157" s="245" t="s">
        <v>1</v>
      </c>
      <c r="F157" s="246" t="s">
        <v>186</v>
      </c>
      <c r="G157" s="244"/>
      <c r="H157" s="247">
        <v>10</v>
      </c>
      <c r="I157" s="248"/>
      <c r="J157" s="244"/>
      <c r="K157" s="244"/>
      <c r="L157" s="249"/>
      <c r="M157" s="250"/>
      <c r="N157" s="251"/>
      <c r="O157" s="251"/>
      <c r="P157" s="251"/>
      <c r="Q157" s="251"/>
      <c r="R157" s="251"/>
      <c r="S157" s="251"/>
      <c r="T157" s="25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3" t="s">
        <v>166</v>
      </c>
      <c r="AU157" s="253" t="s">
        <v>83</v>
      </c>
      <c r="AV157" s="14" t="s">
        <v>83</v>
      </c>
      <c r="AW157" s="14" t="s">
        <v>30</v>
      </c>
      <c r="AX157" s="14" t="s">
        <v>73</v>
      </c>
      <c r="AY157" s="253" t="s">
        <v>150</v>
      </c>
    </row>
    <row r="158" s="16" customFormat="1">
      <c r="A158" s="16"/>
      <c r="B158" s="265"/>
      <c r="C158" s="266"/>
      <c r="D158" s="234" t="s">
        <v>166</v>
      </c>
      <c r="E158" s="267" t="s">
        <v>1</v>
      </c>
      <c r="F158" s="268" t="s">
        <v>174</v>
      </c>
      <c r="G158" s="266"/>
      <c r="H158" s="269">
        <v>20</v>
      </c>
      <c r="I158" s="270"/>
      <c r="J158" s="266"/>
      <c r="K158" s="266"/>
      <c r="L158" s="271"/>
      <c r="M158" s="272"/>
      <c r="N158" s="273"/>
      <c r="O158" s="273"/>
      <c r="P158" s="273"/>
      <c r="Q158" s="273"/>
      <c r="R158" s="273"/>
      <c r="S158" s="273"/>
      <c r="T158" s="274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T158" s="275" t="s">
        <v>166</v>
      </c>
      <c r="AU158" s="275" t="s">
        <v>83</v>
      </c>
      <c r="AV158" s="16" t="s">
        <v>157</v>
      </c>
      <c r="AW158" s="16" t="s">
        <v>30</v>
      </c>
      <c r="AX158" s="16" t="s">
        <v>81</v>
      </c>
      <c r="AY158" s="275" t="s">
        <v>150</v>
      </c>
    </row>
    <row r="159" s="2" customFormat="1" ht="24.15" customHeight="1">
      <c r="A159" s="39"/>
      <c r="B159" s="40"/>
      <c r="C159" s="219" t="s">
        <v>189</v>
      </c>
      <c r="D159" s="219" t="s">
        <v>153</v>
      </c>
      <c r="E159" s="220" t="s">
        <v>406</v>
      </c>
      <c r="F159" s="221" t="s">
        <v>407</v>
      </c>
      <c r="G159" s="222" t="s">
        <v>163</v>
      </c>
      <c r="H159" s="223">
        <v>47.74</v>
      </c>
      <c r="I159" s="224"/>
      <c r="J159" s="225">
        <f>ROUND(I159*H159,2)</f>
        <v>0</v>
      </c>
      <c r="K159" s="221" t="s">
        <v>177</v>
      </c>
      <c r="L159" s="45"/>
      <c r="M159" s="226" t="s">
        <v>1</v>
      </c>
      <c r="N159" s="227" t="s">
        <v>38</v>
      </c>
      <c r="O159" s="92"/>
      <c r="P159" s="228">
        <f>O159*H159</f>
        <v>0</v>
      </c>
      <c r="Q159" s="228">
        <v>0.11</v>
      </c>
      <c r="R159" s="228">
        <f>Q159*H159</f>
        <v>5.2514</v>
      </c>
      <c r="S159" s="228">
        <v>0</v>
      </c>
      <c r="T159" s="22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0" t="s">
        <v>157</v>
      </c>
      <c r="AT159" s="230" t="s">
        <v>153</v>
      </c>
      <c r="AU159" s="230" t="s">
        <v>83</v>
      </c>
      <c r="AY159" s="18" t="s">
        <v>150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8" t="s">
        <v>81</v>
      </c>
      <c r="BK159" s="231">
        <f>ROUND(I159*H159,2)</f>
        <v>0</v>
      </c>
      <c r="BL159" s="18" t="s">
        <v>157</v>
      </c>
      <c r="BM159" s="230" t="s">
        <v>408</v>
      </c>
    </row>
    <row r="160" s="14" customFormat="1">
      <c r="A160" s="14"/>
      <c r="B160" s="243"/>
      <c r="C160" s="244"/>
      <c r="D160" s="234" t="s">
        <v>166</v>
      </c>
      <c r="E160" s="245" t="s">
        <v>1</v>
      </c>
      <c r="F160" s="246" t="s">
        <v>409</v>
      </c>
      <c r="G160" s="244"/>
      <c r="H160" s="247">
        <v>47.74</v>
      </c>
      <c r="I160" s="248"/>
      <c r="J160" s="244"/>
      <c r="K160" s="244"/>
      <c r="L160" s="249"/>
      <c r="M160" s="250"/>
      <c r="N160" s="251"/>
      <c r="O160" s="251"/>
      <c r="P160" s="251"/>
      <c r="Q160" s="251"/>
      <c r="R160" s="251"/>
      <c r="S160" s="251"/>
      <c r="T160" s="252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3" t="s">
        <v>166</v>
      </c>
      <c r="AU160" s="253" t="s">
        <v>83</v>
      </c>
      <c r="AV160" s="14" t="s">
        <v>83</v>
      </c>
      <c r="AW160" s="14" t="s">
        <v>30</v>
      </c>
      <c r="AX160" s="14" t="s">
        <v>81</v>
      </c>
      <c r="AY160" s="253" t="s">
        <v>150</v>
      </c>
    </row>
    <row r="161" s="2" customFormat="1" ht="24.15" customHeight="1">
      <c r="A161" s="39"/>
      <c r="B161" s="40"/>
      <c r="C161" s="219" t="s">
        <v>159</v>
      </c>
      <c r="D161" s="219" t="s">
        <v>153</v>
      </c>
      <c r="E161" s="220" t="s">
        <v>410</v>
      </c>
      <c r="F161" s="221" t="s">
        <v>411</v>
      </c>
      <c r="G161" s="222" t="s">
        <v>163</v>
      </c>
      <c r="H161" s="223">
        <v>190.96</v>
      </c>
      <c r="I161" s="224"/>
      <c r="J161" s="225">
        <f>ROUND(I161*H161,2)</f>
        <v>0</v>
      </c>
      <c r="K161" s="221" t="s">
        <v>177</v>
      </c>
      <c r="L161" s="45"/>
      <c r="M161" s="226" t="s">
        <v>1</v>
      </c>
      <c r="N161" s="227" t="s">
        <v>38</v>
      </c>
      <c r="O161" s="92"/>
      <c r="P161" s="228">
        <f>O161*H161</f>
        <v>0</v>
      </c>
      <c r="Q161" s="228">
        <v>0.011</v>
      </c>
      <c r="R161" s="228">
        <f>Q161*H161</f>
        <v>2.1005599999999996</v>
      </c>
      <c r="S161" s="228">
        <v>0</v>
      </c>
      <c r="T161" s="22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0" t="s">
        <v>157</v>
      </c>
      <c r="AT161" s="230" t="s">
        <v>153</v>
      </c>
      <c r="AU161" s="230" t="s">
        <v>83</v>
      </c>
      <c r="AY161" s="18" t="s">
        <v>150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8" t="s">
        <v>81</v>
      </c>
      <c r="BK161" s="231">
        <f>ROUND(I161*H161,2)</f>
        <v>0</v>
      </c>
      <c r="BL161" s="18" t="s">
        <v>157</v>
      </c>
      <c r="BM161" s="230" t="s">
        <v>412</v>
      </c>
    </row>
    <row r="162" s="14" customFormat="1">
      <c r="A162" s="14"/>
      <c r="B162" s="243"/>
      <c r="C162" s="244"/>
      <c r="D162" s="234" t="s">
        <v>166</v>
      </c>
      <c r="E162" s="245" t="s">
        <v>1</v>
      </c>
      <c r="F162" s="246" t="s">
        <v>413</v>
      </c>
      <c r="G162" s="244"/>
      <c r="H162" s="247">
        <v>190.96</v>
      </c>
      <c r="I162" s="248"/>
      <c r="J162" s="244"/>
      <c r="K162" s="244"/>
      <c r="L162" s="249"/>
      <c r="M162" s="250"/>
      <c r="N162" s="251"/>
      <c r="O162" s="251"/>
      <c r="P162" s="251"/>
      <c r="Q162" s="251"/>
      <c r="R162" s="251"/>
      <c r="S162" s="251"/>
      <c r="T162" s="252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3" t="s">
        <v>166</v>
      </c>
      <c r="AU162" s="253" t="s">
        <v>83</v>
      </c>
      <c r="AV162" s="14" t="s">
        <v>83</v>
      </c>
      <c r="AW162" s="14" t="s">
        <v>30</v>
      </c>
      <c r="AX162" s="14" t="s">
        <v>81</v>
      </c>
      <c r="AY162" s="253" t="s">
        <v>150</v>
      </c>
    </row>
    <row r="163" s="2" customFormat="1" ht="16.5" customHeight="1">
      <c r="A163" s="39"/>
      <c r="B163" s="40"/>
      <c r="C163" s="219" t="s">
        <v>197</v>
      </c>
      <c r="D163" s="219" t="s">
        <v>153</v>
      </c>
      <c r="E163" s="220" t="s">
        <v>414</v>
      </c>
      <c r="F163" s="221" t="s">
        <v>415</v>
      </c>
      <c r="G163" s="222" t="s">
        <v>163</v>
      </c>
      <c r="H163" s="223">
        <v>47.74</v>
      </c>
      <c r="I163" s="224"/>
      <c r="J163" s="225">
        <f>ROUND(I163*H163,2)</f>
        <v>0</v>
      </c>
      <c r="K163" s="221" t="s">
        <v>1</v>
      </c>
      <c r="L163" s="45"/>
      <c r="M163" s="226" t="s">
        <v>1</v>
      </c>
      <c r="N163" s="227" t="s">
        <v>38</v>
      </c>
      <c r="O163" s="92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157</v>
      </c>
      <c r="AT163" s="230" t="s">
        <v>153</v>
      </c>
      <c r="AU163" s="230" t="s">
        <v>83</v>
      </c>
      <c r="AY163" s="18" t="s">
        <v>150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81</v>
      </c>
      <c r="BK163" s="231">
        <f>ROUND(I163*H163,2)</f>
        <v>0</v>
      </c>
      <c r="BL163" s="18" t="s">
        <v>157</v>
      </c>
      <c r="BM163" s="230" t="s">
        <v>416</v>
      </c>
    </row>
    <row r="164" s="14" customFormat="1">
      <c r="A164" s="14"/>
      <c r="B164" s="243"/>
      <c r="C164" s="244"/>
      <c r="D164" s="234" t="s">
        <v>166</v>
      </c>
      <c r="E164" s="245" t="s">
        <v>1</v>
      </c>
      <c r="F164" s="246" t="s">
        <v>409</v>
      </c>
      <c r="G164" s="244"/>
      <c r="H164" s="247">
        <v>47.74</v>
      </c>
      <c r="I164" s="248"/>
      <c r="J164" s="244"/>
      <c r="K164" s="244"/>
      <c r="L164" s="249"/>
      <c r="M164" s="250"/>
      <c r="N164" s="251"/>
      <c r="O164" s="251"/>
      <c r="P164" s="251"/>
      <c r="Q164" s="251"/>
      <c r="R164" s="251"/>
      <c r="S164" s="251"/>
      <c r="T164" s="25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3" t="s">
        <v>166</v>
      </c>
      <c r="AU164" s="253" t="s">
        <v>83</v>
      </c>
      <c r="AV164" s="14" t="s">
        <v>83</v>
      </c>
      <c r="AW164" s="14" t="s">
        <v>30</v>
      </c>
      <c r="AX164" s="14" t="s">
        <v>81</v>
      </c>
      <c r="AY164" s="253" t="s">
        <v>150</v>
      </c>
    </row>
    <row r="165" s="2" customFormat="1" ht="16.5" customHeight="1">
      <c r="A165" s="39"/>
      <c r="B165" s="40"/>
      <c r="C165" s="219" t="s">
        <v>202</v>
      </c>
      <c r="D165" s="219" t="s">
        <v>153</v>
      </c>
      <c r="E165" s="220" t="s">
        <v>417</v>
      </c>
      <c r="F165" s="221" t="s">
        <v>418</v>
      </c>
      <c r="G165" s="222" t="s">
        <v>163</v>
      </c>
      <c r="H165" s="223">
        <v>47.74</v>
      </c>
      <c r="I165" s="224"/>
      <c r="J165" s="225">
        <f>ROUND(I165*H165,2)</f>
        <v>0</v>
      </c>
      <c r="K165" s="221" t="s">
        <v>1</v>
      </c>
      <c r="L165" s="45"/>
      <c r="M165" s="226" t="s">
        <v>1</v>
      </c>
      <c r="N165" s="227" t="s">
        <v>38</v>
      </c>
      <c r="O165" s="92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0" t="s">
        <v>157</v>
      </c>
      <c r="AT165" s="230" t="s">
        <v>153</v>
      </c>
      <c r="AU165" s="230" t="s">
        <v>83</v>
      </c>
      <c r="AY165" s="18" t="s">
        <v>150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8" t="s">
        <v>81</v>
      </c>
      <c r="BK165" s="231">
        <f>ROUND(I165*H165,2)</f>
        <v>0</v>
      </c>
      <c r="BL165" s="18" t="s">
        <v>157</v>
      </c>
      <c r="BM165" s="230" t="s">
        <v>419</v>
      </c>
    </row>
    <row r="166" s="14" customFormat="1">
      <c r="A166" s="14"/>
      <c r="B166" s="243"/>
      <c r="C166" s="244"/>
      <c r="D166" s="234" t="s">
        <v>166</v>
      </c>
      <c r="E166" s="245" t="s">
        <v>1</v>
      </c>
      <c r="F166" s="246" t="s">
        <v>409</v>
      </c>
      <c r="G166" s="244"/>
      <c r="H166" s="247">
        <v>47.74</v>
      </c>
      <c r="I166" s="248"/>
      <c r="J166" s="244"/>
      <c r="K166" s="244"/>
      <c r="L166" s="249"/>
      <c r="M166" s="250"/>
      <c r="N166" s="251"/>
      <c r="O166" s="251"/>
      <c r="P166" s="251"/>
      <c r="Q166" s="251"/>
      <c r="R166" s="251"/>
      <c r="S166" s="251"/>
      <c r="T166" s="25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3" t="s">
        <v>166</v>
      </c>
      <c r="AU166" s="253" t="s">
        <v>83</v>
      </c>
      <c r="AV166" s="14" t="s">
        <v>83</v>
      </c>
      <c r="AW166" s="14" t="s">
        <v>30</v>
      </c>
      <c r="AX166" s="14" t="s">
        <v>81</v>
      </c>
      <c r="AY166" s="253" t="s">
        <v>150</v>
      </c>
    </row>
    <row r="167" s="12" customFormat="1" ht="22.8" customHeight="1">
      <c r="A167" s="12"/>
      <c r="B167" s="203"/>
      <c r="C167" s="204"/>
      <c r="D167" s="205" t="s">
        <v>72</v>
      </c>
      <c r="E167" s="217" t="s">
        <v>187</v>
      </c>
      <c r="F167" s="217" t="s">
        <v>188</v>
      </c>
      <c r="G167" s="204"/>
      <c r="H167" s="204"/>
      <c r="I167" s="207"/>
      <c r="J167" s="218">
        <f>BK167</f>
        <v>0</v>
      </c>
      <c r="K167" s="204"/>
      <c r="L167" s="209"/>
      <c r="M167" s="210"/>
      <c r="N167" s="211"/>
      <c r="O167" s="211"/>
      <c r="P167" s="212">
        <f>SUM(P168:P179)</f>
        <v>0</v>
      </c>
      <c r="Q167" s="211"/>
      <c r="R167" s="212">
        <f>SUM(R168:R179)</f>
        <v>0.0052000000000000008</v>
      </c>
      <c r="S167" s="211"/>
      <c r="T167" s="213">
        <f>SUM(T168:T179)</f>
        <v>0.76900000000000016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4" t="s">
        <v>81</v>
      </c>
      <c r="AT167" s="215" t="s">
        <v>72</v>
      </c>
      <c r="AU167" s="215" t="s">
        <v>81</v>
      </c>
      <c r="AY167" s="214" t="s">
        <v>150</v>
      </c>
      <c r="BK167" s="216">
        <f>SUM(BK168:BK179)</f>
        <v>0</v>
      </c>
    </row>
    <row r="168" s="2" customFormat="1" ht="24.15" customHeight="1">
      <c r="A168" s="39"/>
      <c r="B168" s="40"/>
      <c r="C168" s="219" t="s">
        <v>187</v>
      </c>
      <c r="D168" s="219" t="s">
        <v>153</v>
      </c>
      <c r="E168" s="220" t="s">
        <v>190</v>
      </c>
      <c r="F168" s="221" t="s">
        <v>191</v>
      </c>
      <c r="G168" s="222" t="s">
        <v>163</v>
      </c>
      <c r="H168" s="223">
        <v>130</v>
      </c>
      <c r="I168" s="224"/>
      <c r="J168" s="225">
        <f>ROUND(I168*H168,2)</f>
        <v>0</v>
      </c>
      <c r="K168" s="221" t="s">
        <v>177</v>
      </c>
      <c r="L168" s="45"/>
      <c r="M168" s="226" t="s">
        <v>1</v>
      </c>
      <c r="N168" s="227" t="s">
        <v>38</v>
      </c>
      <c r="O168" s="92"/>
      <c r="P168" s="228">
        <f>O168*H168</f>
        <v>0</v>
      </c>
      <c r="Q168" s="228">
        <v>4E-05</v>
      </c>
      <c r="R168" s="228">
        <f>Q168*H168</f>
        <v>0.0052000000000000008</v>
      </c>
      <c r="S168" s="228">
        <v>0</v>
      </c>
      <c r="T168" s="22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157</v>
      </c>
      <c r="AT168" s="230" t="s">
        <v>153</v>
      </c>
      <c r="AU168" s="230" t="s">
        <v>83</v>
      </c>
      <c r="AY168" s="18" t="s">
        <v>150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8" t="s">
        <v>81</v>
      </c>
      <c r="BK168" s="231">
        <f>ROUND(I168*H168,2)</f>
        <v>0</v>
      </c>
      <c r="BL168" s="18" t="s">
        <v>157</v>
      </c>
      <c r="BM168" s="230" t="s">
        <v>192</v>
      </c>
    </row>
    <row r="169" s="14" customFormat="1">
      <c r="A169" s="14"/>
      <c r="B169" s="243"/>
      <c r="C169" s="244"/>
      <c r="D169" s="234" t="s">
        <v>166</v>
      </c>
      <c r="E169" s="245" t="s">
        <v>1</v>
      </c>
      <c r="F169" s="246" t="s">
        <v>193</v>
      </c>
      <c r="G169" s="244"/>
      <c r="H169" s="247">
        <v>130</v>
      </c>
      <c r="I169" s="248"/>
      <c r="J169" s="244"/>
      <c r="K169" s="244"/>
      <c r="L169" s="249"/>
      <c r="M169" s="250"/>
      <c r="N169" s="251"/>
      <c r="O169" s="251"/>
      <c r="P169" s="251"/>
      <c r="Q169" s="251"/>
      <c r="R169" s="251"/>
      <c r="S169" s="251"/>
      <c r="T169" s="252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3" t="s">
        <v>166</v>
      </c>
      <c r="AU169" s="253" t="s">
        <v>83</v>
      </c>
      <c r="AV169" s="14" t="s">
        <v>83</v>
      </c>
      <c r="AW169" s="14" t="s">
        <v>30</v>
      </c>
      <c r="AX169" s="14" t="s">
        <v>81</v>
      </c>
      <c r="AY169" s="253" t="s">
        <v>150</v>
      </c>
    </row>
    <row r="170" s="2" customFormat="1" ht="37.8" customHeight="1">
      <c r="A170" s="39"/>
      <c r="B170" s="40"/>
      <c r="C170" s="219" t="s">
        <v>212</v>
      </c>
      <c r="D170" s="219" t="s">
        <v>153</v>
      </c>
      <c r="E170" s="220" t="s">
        <v>194</v>
      </c>
      <c r="F170" s="221" t="s">
        <v>195</v>
      </c>
      <c r="G170" s="222" t="s">
        <v>163</v>
      </c>
      <c r="H170" s="223">
        <v>76.9</v>
      </c>
      <c r="I170" s="224"/>
      <c r="J170" s="225">
        <f>ROUND(I170*H170,2)</f>
        <v>0</v>
      </c>
      <c r="K170" s="221" t="s">
        <v>164</v>
      </c>
      <c r="L170" s="45"/>
      <c r="M170" s="226" t="s">
        <v>1</v>
      </c>
      <c r="N170" s="227" t="s">
        <v>38</v>
      </c>
      <c r="O170" s="92"/>
      <c r="P170" s="228">
        <f>O170*H170</f>
        <v>0</v>
      </c>
      <c r="Q170" s="228">
        <v>0</v>
      </c>
      <c r="R170" s="228">
        <f>Q170*H170</f>
        <v>0</v>
      </c>
      <c r="S170" s="228">
        <v>0.01</v>
      </c>
      <c r="T170" s="229">
        <f>S170*H170</f>
        <v>0.76900000000000016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0" t="s">
        <v>157</v>
      </c>
      <c r="AT170" s="230" t="s">
        <v>153</v>
      </c>
      <c r="AU170" s="230" t="s">
        <v>83</v>
      </c>
      <c r="AY170" s="18" t="s">
        <v>150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8" t="s">
        <v>81</v>
      </c>
      <c r="BK170" s="231">
        <f>ROUND(I170*H170,2)</f>
        <v>0</v>
      </c>
      <c r="BL170" s="18" t="s">
        <v>157</v>
      </c>
      <c r="BM170" s="230" t="s">
        <v>196</v>
      </c>
    </row>
    <row r="171" s="13" customFormat="1">
      <c r="A171" s="13"/>
      <c r="B171" s="232"/>
      <c r="C171" s="233"/>
      <c r="D171" s="234" t="s">
        <v>166</v>
      </c>
      <c r="E171" s="235" t="s">
        <v>1</v>
      </c>
      <c r="F171" s="236" t="s">
        <v>167</v>
      </c>
      <c r="G171" s="233"/>
      <c r="H171" s="235" t="s">
        <v>1</v>
      </c>
      <c r="I171" s="237"/>
      <c r="J171" s="233"/>
      <c r="K171" s="233"/>
      <c r="L171" s="238"/>
      <c r="M171" s="239"/>
      <c r="N171" s="240"/>
      <c r="O171" s="240"/>
      <c r="P171" s="240"/>
      <c r="Q171" s="240"/>
      <c r="R171" s="240"/>
      <c r="S171" s="240"/>
      <c r="T171" s="24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2" t="s">
        <v>166</v>
      </c>
      <c r="AU171" s="242" t="s">
        <v>83</v>
      </c>
      <c r="AV171" s="13" t="s">
        <v>81</v>
      </c>
      <c r="AW171" s="13" t="s">
        <v>30</v>
      </c>
      <c r="AX171" s="13" t="s">
        <v>73</v>
      </c>
      <c r="AY171" s="242" t="s">
        <v>150</v>
      </c>
    </row>
    <row r="172" s="14" customFormat="1">
      <c r="A172" s="14"/>
      <c r="B172" s="243"/>
      <c r="C172" s="244"/>
      <c r="D172" s="234" t="s">
        <v>166</v>
      </c>
      <c r="E172" s="245" t="s">
        <v>1</v>
      </c>
      <c r="F172" s="246" t="s">
        <v>168</v>
      </c>
      <c r="G172" s="244"/>
      <c r="H172" s="247">
        <v>9.6</v>
      </c>
      <c r="I172" s="248"/>
      <c r="J172" s="244"/>
      <c r="K172" s="244"/>
      <c r="L172" s="249"/>
      <c r="M172" s="250"/>
      <c r="N172" s="251"/>
      <c r="O172" s="251"/>
      <c r="P172" s="251"/>
      <c r="Q172" s="251"/>
      <c r="R172" s="251"/>
      <c r="S172" s="251"/>
      <c r="T172" s="252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3" t="s">
        <v>166</v>
      </c>
      <c r="AU172" s="253" t="s">
        <v>83</v>
      </c>
      <c r="AV172" s="14" t="s">
        <v>83</v>
      </c>
      <c r="AW172" s="14" t="s">
        <v>30</v>
      </c>
      <c r="AX172" s="14" t="s">
        <v>73</v>
      </c>
      <c r="AY172" s="253" t="s">
        <v>150</v>
      </c>
    </row>
    <row r="173" s="14" customFormat="1">
      <c r="A173" s="14"/>
      <c r="B173" s="243"/>
      <c r="C173" s="244"/>
      <c r="D173" s="234" t="s">
        <v>166</v>
      </c>
      <c r="E173" s="245" t="s">
        <v>1</v>
      </c>
      <c r="F173" s="246" t="s">
        <v>169</v>
      </c>
      <c r="G173" s="244"/>
      <c r="H173" s="247">
        <v>18.7</v>
      </c>
      <c r="I173" s="248"/>
      <c r="J173" s="244"/>
      <c r="K173" s="244"/>
      <c r="L173" s="249"/>
      <c r="M173" s="250"/>
      <c r="N173" s="251"/>
      <c r="O173" s="251"/>
      <c r="P173" s="251"/>
      <c r="Q173" s="251"/>
      <c r="R173" s="251"/>
      <c r="S173" s="251"/>
      <c r="T173" s="252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3" t="s">
        <v>166</v>
      </c>
      <c r="AU173" s="253" t="s">
        <v>83</v>
      </c>
      <c r="AV173" s="14" t="s">
        <v>83</v>
      </c>
      <c r="AW173" s="14" t="s">
        <v>30</v>
      </c>
      <c r="AX173" s="14" t="s">
        <v>73</v>
      </c>
      <c r="AY173" s="253" t="s">
        <v>150</v>
      </c>
    </row>
    <row r="174" s="14" customFormat="1">
      <c r="A174" s="14"/>
      <c r="B174" s="243"/>
      <c r="C174" s="244"/>
      <c r="D174" s="234" t="s">
        <v>166</v>
      </c>
      <c r="E174" s="245" t="s">
        <v>1</v>
      </c>
      <c r="F174" s="246" t="s">
        <v>170</v>
      </c>
      <c r="G174" s="244"/>
      <c r="H174" s="247">
        <v>16.600000000000002</v>
      </c>
      <c r="I174" s="248"/>
      <c r="J174" s="244"/>
      <c r="K174" s="244"/>
      <c r="L174" s="249"/>
      <c r="M174" s="250"/>
      <c r="N174" s="251"/>
      <c r="O174" s="251"/>
      <c r="P174" s="251"/>
      <c r="Q174" s="251"/>
      <c r="R174" s="251"/>
      <c r="S174" s="251"/>
      <c r="T174" s="252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3" t="s">
        <v>166</v>
      </c>
      <c r="AU174" s="253" t="s">
        <v>83</v>
      </c>
      <c r="AV174" s="14" t="s">
        <v>83</v>
      </c>
      <c r="AW174" s="14" t="s">
        <v>30</v>
      </c>
      <c r="AX174" s="14" t="s">
        <v>73</v>
      </c>
      <c r="AY174" s="253" t="s">
        <v>150</v>
      </c>
    </row>
    <row r="175" s="15" customFormat="1">
      <c r="A175" s="15"/>
      <c r="B175" s="254"/>
      <c r="C175" s="255"/>
      <c r="D175" s="234" t="s">
        <v>166</v>
      </c>
      <c r="E175" s="256" t="s">
        <v>1</v>
      </c>
      <c r="F175" s="257" t="s">
        <v>171</v>
      </c>
      <c r="G175" s="255"/>
      <c r="H175" s="258">
        <v>44.9</v>
      </c>
      <c r="I175" s="259"/>
      <c r="J175" s="255"/>
      <c r="K175" s="255"/>
      <c r="L175" s="260"/>
      <c r="M175" s="261"/>
      <c r="N175" s="262"/>
      <c r="O175" s="262"/>
      <c r="P175" s="262"/>
      <c r="Q175" s="262"/>
      <c r="R175" s="262"/>
      <c r="S175" s="262"/>
      <c r="T175" s="263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64" t="s">
        <v>166</v>
      </c>
      <c r="AU175" s="264" t="s">
        <v>83</v>
      </c>
      <c r="AV175" s="15" t="s">
        <v>172</v>
      </c>
      <c r="AW175" s="15" t="s">
        <v>30</v>
      </c>
      <c r="AX175" s="15" t="s">
        <v>73</v>
      </c>
      <c r="AY175" s="264" t="s">
        <v>150</v>
      </c>
    </row>
    <row r="176" s="14" customFormat="1">
      <c r="A176" s="14"/>
      <c r="B176" s="243"/>
      <c r="C176" s="244"/>
      <c r="D176" s="234" t="s">
        <v>166</v>
      </c>
      <c r="E176" s="245" t="s">
        <v>1</v>
      </c>
      <c r="F176" s="246" t="s">
        <v>173</v>
      </c>
      <c r="G176" s="244"/>
      <c r="H176" s="247">
        <v>32</v>
      </c>
      <c r="I176" s="248"/>
      <c r="J176" s="244"/>
      <c r="K176" s="244"/>
      <c r="L176" s="249"/>
      <c r="M176" s="250"/>
      <c r="N176" s="251"/>
      <c r="O176" s="251"/>
      <c r="P176" s="251"/>
      <c r="Q176" s="251"/>
      <c r="R176" s="251"/>
      <c r="S176" s="251"/>
      <c r="T176" s="252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3" t="s">
        <v>166</v>
      </c>
      <c r="AU176" s="253" t="s">
        <v>83</v>
      </c>
      <c r="AV176" s="14" t="s">
        <v>83</v>
      </c>
      <c r="AW176" s="14" t="s">
        <v>30</v>
      </c>
      <c r="AX176" s="14" t="s">
        <v>73</v>
      </c>
      <c r="AY176" s="253" t="s">
        <v>150</v>
      </c>
    </row>
    <row r="177" s="16" customFormat="1">
      <c r="A177" s="16"/>
      <c r="B177" s="265"/>
      <c r="C177" s="266"/>
      <c r="D177" s="234" t="s">
        <v>166</v>
      </c>
      <c r="E177" s="267" t="s">
        <v>1</v>
      </c>
      <c r="F177" s="268" t="s">
        <v>174</v>
      </c>
      <c r="G177" s="266"/>
      <c r="H177" s="269">
        <v>76.9</v>
      </c>
      <c r="I177" s="270"/>
      <c r="J177" s="266"/>
      <c r="K177" s="266"/>
      <c r="L177" s="271"/>
      <c r="M177" s="272"/>
      <c r="N177" s="273"/>
      <c r="O177" s="273"/>
      <c r="P177" s="273"/>
      <c r="Q177" s="273"/>
      <c r="R177" s="273"/>
      <c r="S177" s="273"/>
      <c r="T177" s="274"/>
      <c r="U177" s="16"/>
      <c r="V177" s="16"/>
      <c r="W177" s="16"/>
      <c r="X177" s="16"/>
      <c r="Y177" s="16"/>
      <c r="Z177" s="16"/>
      <c r="AA177" s="16"/>
      <c r="AB177" s="16"/>
      <c r="AC177" s="16"/>
      <c r="AD177" s="16"/>
      <c r="AE177" s="16"/>
      <c r="AT177" s="275" t="s">
        <v>166</v>
      </c>
      <c r="AU177" s="275" t="s">
        <v>83</v>
      </c>
      <c r="AV177" s="16" t="s">
        <v>157</v>
      </c>
      <c r="AW177" s="16" t="s">
        <v>30</v>
      </c>
      <c r="AX177" s="16" t="s">
        <v>81</v>
      </c>
      <c r="AY177" s="275" t="s">
        <v>150</v>
      </c>
    </row>
    <row r="178" s="2" customFormat="1" ht="16.5" customHeight="1">
      <c r="A178" s="39"/>
      <c r="B178" s="40"/>
      <c r="C178" s="219" t="s">
        <v>216</v>
      </c>
      <c r="D178" s="219" t="s">
        <v>153</v>
      </c>
      <c r="E178" s="220" t="s">
        <v>198</v>
      </c>
      <c r="F178" s="221" t="s">
        <v>199</v>
      </c>
      <c r="G178" s="222" t="s">
        <v>200</v>
      </c>
      <c r="H178" s="223">
        <v>1</v>
      </c>
      <c r="I178" s="224"/>
      <c r="J178" s="225">
        <f>ROUND(I178*H178,2)</f>
        <v>0</v>
      </c>
      <c r="K178" s="221" t="s">
        <v>1</v>
      </c>
      <c r="L178" s="45"/>
      <c r="M178" s="226" t="s">
        <v>1</v>
      </c>
      <c r="N178" s="227" t="s">
        <v>38</v>
      </c>
      <c r="O178" s="92"/>
      <c r="P178" s="228">
        <f>O178*H178</f>
        <v>0</v>
      </c>
      <c r="Q178" s="228">
        <v>0</v>
      </c>
      <c r="R178" s="228">
        <f>Q178*H178</f>
        <v>0</v>
      </c>
      <c r="S178" s="228">
        <v>0</v>
      </c>
      <c r="T178" s="22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0" t="s">
        <v>157</v>
      </c>
      <c r="AT178" s="230" t="s">
        <v>153</v>
      </c>
      <c r="AU178" s="230" t="s">
        <v>83</v>
      </c>
      <c r="AY178" s="18" t="s">
        <v>150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8" t="s">
        <v>81</v>
      </c>
      <c r="BK178" s="231">
        <f>ROUND(I178*H178,2)</f>
        <v>0</v>
      </c>
      <c r="BL178" s="18" t="s">
        <v>157</v>
      </c>
      <c r="BM178" s="230" t="s">
        <v>201</v>
      </c>
    </row>
    <row r="179" s="2" customFormat="1" ht="16.5" customHeight="1">
      <c r="A179" s="39"/>
      <c r="B179" s="40"/>
      <c r="C179" s="219" t="s">
        <v>8</v>
      </c>
      <c r="D179" s="219" t="s">
        <v>153</v>
      </c>
      <c r="E179" s="220" t="s">
        <v>203</v>
      </c>
      <c r="F179" s="221" t="s">
        <v>204</v>
      </c>
      <c r="G179" s="222" t="s">
        <v>200</v>
      </c>
      <c r="H179" s="223">
        <v>1</v>
      </c>
      <c r="I179" s="224"/>
      <c r="J179" s="225">
        <f>ROUND(I179*H179,2)</f>
        <v>0</v>
      </c>
      <c r="K179" s="221" t="s">
        <v>1</v>
      </c>
      <c r="L179" s="45"/>
      <c r="M179" s="226" t="s">
        <v>1</v>
      </c>
      <c r="N179" s="227" t="s">
        <v>38</v>
      </c>
      <c r="O179" s="92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0" t="s">
        <v>157</v>
      </c>
      <c r="AT179" s="230" t="s">
        <v>153</v>
      </c>
      <c r="AU179" s="230" t="s">
        <v>83</v>
      </c>
      <c r="AY179" s="18" t="s">
        <v>150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8" t="s">
        <v>81</v>
      </c>
      <c r="BK179" s="231">
        <f>ROUND(I179*H179,2)</f>
        <v>0</v>
      </c>
      <c r="BL179" s="18" t="s">
        <v>157</v>
      </c>
      <c r="BM179" s="230" t="s">
        <v>205</v>
      </c>
    </row>
    <row r="180" s="12" customFormat="1" ht="22.8" customHeight="1">
      <c r="A180" s="12"/>
      <c r="B180" s="203"/>
      <c r="C180" s="204"/>
      <c r="D180" s="205" t="s">
        <v>72</v>
      </c>
      <c r="E180" s="217" t="s">
        <v>206</v>
      </c>
      <c r="F180" s="217" t="s">
        <v>207</v>
      </c>
      <c r="G180" s="204"/>
      <c r="H180" s="204"/>
      <c r="I180" s="207"/>
      <c r="J180" s="218">
        <f>BK180</f>
        <v>0</v>
      </c>
      <c r="K180" s="204"/>
      <c r="L180" s="209"/>
      <c r="M180" s="210"/>
      <c r="N180" s="211"/>
      <c r="O180" s="211"/>
      <c r="P180" s="212">
        <f>SUM(P181:P185)</f>
        <v>0</v>
      </c>
      <c r="Q180" s="211"/>
      <c r="R180" s="212">
        <f>SUM(R181:R185)</f>
        <v>0</v>
      </c>
      <c r="S180" s="211"/>
      <c r="T180" s="213">
        <f>SUM(T181:T185)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14" t="s">
        <v>81</v>
      </c>
      <c r="AT180" s="215" t="s">
        <v>72</v>
      </c>
      <c r="AU180" s="215" t="s">
        <v>81</v>
      </c>
      <c r="AY180" s="214" t="s">
        <v>150</v>
      </c>
      <c r="BK180" s="216">
        <f>SUM(BK181:BK185)</f>
        <v>0</v>
      </c>
    </row>
    <row r="181" s="2" customFormat="1" ht="24.15" customHeight="1">
      <c r="A181" s="39"/>
      <c r="B181" s="40"/>
      <c r="C181" s="219" t="s">
        <v>226</v>
      </c>
      <c r="D181" s="219" t="s">
        <v>153</v>
      </c>
      <c r="E181" s="220" t="s">
        <v>208</v>
      </c>
      <c r="F181" s="221" t="s">
        <v>209</v>
      </c>
      <c r="G181" s="222" t="s">
        <v>210</v>
      </c>
      <c r="H181" s="223">
        <v>0.842</v>
      </c>
      <c r="I181" s="224"/>
      <c r="J181" s="225">
        <f>ROUND(I181*H181,2)</f>
        <v>0</v>
      </c>
      <c r="K181" s="221" t="s">
        <v>177</v>
      </c>
      <c r="L181" s="45"/>
      <c r="M181" s="226" t="s">
        <v>1</v>
      </c>
      <c r="N181" s="227" t="s">
        <v>38</v>
      </c>
      <c r="O181" s="92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0" t="s">
        <v>157</v>
      </c>
      <c r="AT181" s="230" t="s">
        <v>153</v>
      </c>
      <c r="AU181" s="230" t="s">
        <v>83</v>
      </c>
      <c r="AY181" s="18" t="s">
        <v>150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8" t="s">
        <v>81</v>
      </c>
      <c r="BK181" s="231">
        <f>ROUND(I181*H181,2)</f>
        <v>0</v>
      </c>
      <c r="BL181" s="18" t="s">
        <v>157</v>
      </c>
      <c r="BM181" s="230" t="s">
        <v>211</v>
      </c>
    </row>
    <row r="182" s="2" customFormat="1" ht="24.15" customHeight="1">
      <c r="A182" s="39"/>
      <c r="B182" s="40"/>
      <c r="C182" s="219" t="s">
        <v>234</v>
      </c>
      <c r="D182" s="219" t="s">
        <v>153</v>
      </c>
      <c r="E182" s="220" t="s">
        <v>213</v>
      </c>
      <c r="F182" s="221" t="s">
        <v>214</v>
      </c>
      <c r="G182" s="222" t="s">
        <v>210</v>
      </c>
      <c r="H182" s="223">
        <v>0.842</v>
      </c>
      <c r="I182" s="224"/>
      <c r="J182" s="225">
        <f>ROUND(I182*H182,2)</f>
        <v>0</v>
      </c>
      <c r="K182" s="221" t="s">
        <v>177</v>
      </c>
      <c r="L182" s="45"/>
      <c r="M182" s="226" t="s">
        <v>1</v>
      </c>
      <c r="N182" s="227" t="s">
        <v>38</v>
      </c>
      <c r="O182" s="92"/>
      <c r="P182" s="228">
        <f>O182*H182</f>
        <v>0</v>
      </c>
      <c r="Q182" s="228">
        <v>0</v>
      </c>
      <c r="R182" s="228">
        <f>Q182*H182</f>
        <v>0</v>
      </c>
      <c r="S182" s="228">
        <v>0</v>
      </c>
      <c r="T182" s="22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0" t="s">
        <v>157</v>
      </c>
      <c r="AT182" s="230" t="s">
        <v>153</v>
      </c>
      <c r="AU182" s="230" t="s">
        <v>83</v>
      </c>
      <c r="AY182" s="18" t="s">
        <v>150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8" t="s">
        <v>81</v>
      </c>
      <c r="BK182" s="231">
        <f>ROUND(I182*H182,2)</f>
        <v>0</v>
      </c>
      <c r="BL182" s="18" t="s">
        <v>157</v>
      </c>
      <c r="BM182" s="230" t="s">
        <v>215</v>
      </c>
    </row>
    <row r="183" s="2" customFormat="1" ht="24.15" customHeight="1">
      <c r="A183" s="39"/>
      <c r="B183" s="40"/>
      <c r="C183" s="219" t="s">
        <v>240</v>
      </c>
      <c r="D183" s="219" t="s">
        <v>153</v>
      </c>
      <c r="E183" s="220" t="s">
        <v>217</v>
      </c>
      <c r="F183" s="221" t="s">
        <v>218</v>
      </c>
      <c r="G183" s="222" t="s">
        <v>210</v>
      </c>
      <c r="H183" s="223">
        <v>15.998</v>
      </c>
      <c r="I183" s="224"/>
      <c r="J183" s="225">
        <f>ROUND(I183*H183,2)</f>
        <v>0</v>
      </c>
      <c r="K183" s="221" t="s">
        <v>177</v>
      </c>
      <c r="L183" s="45"/>
      <c r="M183" s="226" t="s">
        <v>1</v>
      </c>
      <c r="N183" s="227" t="s">
        <v>38</v>
      </c>
      <c r="O183" s="92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0" t="s">
        <v>157</v>
      </c>
      <c r="AT183" s="230" t="s">
        <v>153</v>
      </c>
      <c r="AU183" s="230" t="s">
        <v>83</v>
      </c>
      <c r="AY183" s="18" t="s">
        <v>150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8" t="s">
        <v>81</v>
      </c>
      <c r="BK183" s="231">
        <f>ROUND(I183*H183,2)</f>
        <v>0</v>
      </c>
      <c r="BL183" s="18" t="s">
        <v>157</v>
      </c>
      <c r="BM183" s="230" t="s">
        <v>219</v>
      </c>
    </row>
    <row r="184" s="14" customFormat="1">
      <c r="A184" s="14"/>
      <c r="B184" s="243"/>
      <c r="C184" s="244"/>
      <c r="D184" s="234" t="s">
        <v>166</v>
      </c>
      <c r="E184" s="244"/>
      <c r="F184" s="246" t="s">
        <v>220</v>
      </c>
      <c r="G184" s="244"/>
      <c r="H184" s="247">
        <v>15.998</v>
      </c>
      <c r="I184" s="248"/>
      <c r="J184" s="244"/>
      <c r="K184" s="244"/>
      <c r="L184" s="249"/>
      <c r="M184" s="250"/>
      <c r="N184" s="251"/>
      <c r="O184" s="251"/>
      <c r="P184" s="251"/>
      <c r="Q184" s="251"/>
      <c r="R184" s="251"/>
      <c r="S184" s="251"/>
      <c r="T184" s="252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3" t="s">
        <v>166</v>
      </c>
      <c r="AU184" s="253" t="s">
        <v>83</v>
      </c>
      <c r="AV184" s="14" t="s">
        <v>83</v>
      </c>
      <c r="AW184" s="14" t="s">
        <v>4</v>
      </c>
      <c r="AX184" s="14" t="s">
        <v>81</v>
      </c>
      <c r="AY184" s="253" t="s">
        <v>150</v>
      </c>
    </row>
    <row r="185" s="2" customFormat="1" ht="33" customHeight="1">
      <c r="A185" s="39"/>
      <c r="B185" s="40"/>
      <c r="C185" s="219" t="s">
        <v>238</v>
      </c>
      <c r="D185" s="219" t="s">
        <v>153</v>
      </c>
      <c r="E185" s="220" t="s">
        <v>221</v>
      </c>
      <c r="F185" s="221" t="s">
        <v>222</v>
      </c>
      <c r="G185" s="222" t="s">
        <v>210</v>
      </c>
      <c r="H185" s="223">
        <v>0.842</v>
      </c>
      <c r="I185" s="224"/>
      <c r="J185" s="225">
        <f>ROUND(I185*H185,2)</f>
        <v>0</v>
      </c>
      <c r="K185" s="221" t="s">
        <v>177</v>
      </c>
      <c r="L185" s="45"/>
      <c r="M185" s="226" t="s">
        <v>1</v>
      </c>
      <c r="N185" s="227" t="s">
        <v>38</v>
      </c>
      <c r="O185" s="92"/>
      <c r="P185" s="228">
        <f>O185*H185</f>
        <v>0</v>
      </c>
      <c r="Q185" s="228">
        <v>0</v>
      </c>
      <c r="R185" s="228">
        <f>Q185*H185</f>
        <v>0</v>
      </c>
      <c r="S185" s="228">
        <v>0</v>
      </c>
      <c r="T185" s="22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0" t="s">
        <v>157</v>
      </c>
      <c r="AT185" s="230" t="s">
        <v>153</v>
      </c>
      <c r="AU185" s="230" t="s">
        <v>83</v>
      </c>
      <c r="AY185" s="18" t="s">
        <v>150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8" t="s">
        <v>81</v>
      </c>
      <c r="BK185" s="231">
        <f>ROUND(I185*H185,2)</f>
        <v>0</v>
      </c>
      <c r="BL185" s="18" t="s">
        <v>157</v>
      </c>
      <c r="BM185" s="230" t="s">
        <v>223</v>
      </c>
    </row>
    <row r="186" s="12" customFormat="1" ht="22.8" customHeight="1">
      <c r="A186" s="12"/>
      <c r="B186" s="203"/>
      <c r="C186" s="204"/>
      <c r="D186" s="205" t="s">
        <v>72</v>
      </c>
      <c r="E186" s="217" t="s">
        <v>224</v>
      </c>
      <c r="F186" s="217" t="s">
        <v>225</v>
      </c>
      <c r="G186" s="204"/>
      <c r="H186" s="204"/>
      <c r="I186" s="207"/>
      <c r="J186" s="218">
        <f>BK186</f>
        <v>0</v>
      </c>
      <c r="K186" s="204"/>
      <c r="L186" s="209"/>
      <c r="M186" s="210"/>
      <c r="N186" s="211"/>
      <c r="O186" s="211"/>
      <c r="P186" s="212">
        <f>P187</f>
        <v>0</v>
      </c>
      <c r="Q186" s="211"/>
      <c r="R186" s="212">
        <f>R187</f>
        <v>0</v>
      </c>
      <c r="S186" s="211"/>
      <c r="T186" s="213">
        <f>T187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14" t="s">
        <v>81</v>
      </c>
      <c r="AT186" s="215" t="s">
        <v>72</v>
      </c>
      <c r="AU186" s="215" t="s">
        <v>81</v>
      </c>
      <c r="AY186" s="214" t="s">
        <v>150</v>
      </c>
      <c r="BK186" s="216">
        <f>BK187</f>
        <v>0</v>
      </c>
    </row>
    <row r="187" s="2" customFormat="1" ht="16.5" customHeight="1">
      <c r="A187" s="39"/>
      <c r="B187" s="40"/>
      <c r="C187" s="219" t="s">
        <v>252</v>
      </c>
      <c r="D187" s="219" t="s">
        <v>153</v>
      </c>
      <c r="E187" s="220" t="s">
        <v>227</v>
      </c>
      <c r="F187" s="221" t="s">
        <v>228</v>
      </c>
      <c r="G187" s="222" t="s">
        <v>210</v>
      </c>
      <c r="H187" s="223">
        <v>8.7420000000000016</v>
      </c>
      <c r="I187" s="224"/>
      <c r="J187" s="225">
        <f>ROUND(I187*H187,2)</f>
        <v>0</v>
      </c>
      <c r="K187" s="221" t="s">
        <v>177</v>
      </c>
      <c r="L187" s="45"/>
      <c r="M187" s="226" t="s">
        <v>1</v>
      </c>
      <c r="N187" s="227" t="s">
        <v>38</v>
      </c>
      <c r="O187" s="92"/>
      <c r="P187" s="228">
        <f>O187*H187</f>
        <v>0</v>
      </c>
      <c r="Q187" s="228">
        <v>0</v>
      </c>
      <c r="R187" s="228">
        <f>Q187*H187</f>
        <v>0</v>
      </c>
      <c r="S187" s="228">
        <v>0</v>
      </c>
      <c r="T187" s="229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0" t="s">
        <v>157</v>
      </c>
      <c r="AT187" s="230" t="s">
        <v>153</v>
      </c>
      <c r="AU187" s="230" t="s">
        <v>83</v>
      </c>
      <c r="AY187" s="18" t="s">
        <v>150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8" t="s">
        <v>81</v>
      </c>
      <c r="BK187" s="231">
        <f>ROUND(I187*H187,2)</f>
        <v>0</v>
      </c>
      <c r="BL187" s="18" t="s">
        <v>157</v>
      </c>
      <c r="BM187" s="230" t="s">
        <v>229</v>
      </c>
    </row>
    <row r="188" s="12" customFormat="1" ht="25.92" customHeight="1">
      <c r="A188" s="12"/>
      <c r="B188" s="203"/>
      <c r="C188" s="204"/>
      <c r="D188" s="205" t="s">
        <v>72</v>
      </c>
      <c r="E188" s="206" t="s">
        <v>230</v>
      </c>
      <c r="F188" s="206" t="s">
        <v>231</v>
      </c>
      <c r="G188" s="204"/>
      <c r="H188" s="204"/>
      <c r="I188" s="207"/>
      <c r="J188" s="208">
        <f>BK188</f>
        <v>0</v>
      </c>
      <c r="K188" s="204"/>
      <c r="L188" s="209"/>
      <c r="M188" s="210"/>
      <c r="N188" s="211"/>
      <c r="O188" s="211"/>
      <c r="P188" s="212">
        <f>P189+P196+P198+P203+P214+P218+P244+P261+P278+P280</f>
        <v>0</v>
      </c>
      <c r="Q188" s="211"/>
      <c r="R188" s="212">
        <f>R189+R196+R198+R203+R214+R218+R244+R261+R278+R280</f>
        <v>0.8776358</v>
      </c>
      <c r="S188" s="211"/>
      <c r="T188" s="213">
        <f>T189+T196+T198+T203+T214+T218+T244+T261+T278+T280</f>
        <v>0.072000000000000008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4" t="s">
        <v>83</v>
      </c>
      <c r="AT188" s="215" t="s">
        <v>72</v>
      </c>
      <c r="AU188" s="215" t="s">
        <v>73</v>
      </c>
      <c r="AY188" s="214" t="s">
        <v>150</v>
      </c>
      <c r="BK188" s="216">
        <f>BK189+BK196+BK198+BK203+BK214+BK218+BK244+BK261+BK278+BK280</f>
        <v>0</v>
      </c>
    </row>
    <row r="189" s="12" customFormat="1" ht="22.8" customHeight="1">
      <c r="A189" s="12"/>
      <c r="B189" s="203"/>
      <c r="C189" s="204"/>
      <c r="D189" s="205" t="s">
        <v>72</v>
      </c>
      <c r="E189" s="217" t="s">
        <v>420</v>
      </c>
      <c r="F189" s="217" t="s">
        <v>421</v>
      </c>
      <c r="G189" s="204"/>
      <c r="H189" s="204"/>
      <c r="I189" s="207"/>
      <c r="J189" s="218">
        <f>BK189</f>
        <v>0</v>
      </c>
      <c r="K189" s="204"/>
      <c r="L189" s="209"/>
      <c r="M189" s="210"/>
      <c r="N189" s="211"/>
      <c r="O189" s="211"/>
      <c r="P189" s="212">
        <f>SUM(P190:P195)</f>
        <v>0</v>
      </c>
      <c r="Q189" s="211"/>
      <c r="R189" s="212">
        <f>SUM(R190:R195)</f>
        <v>0.1260336</v>
      </c>
      <c r="S189" s="211"/>
      <c r="T189" s="213">
        <f>SUM(T190:T195)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14" t="s">
        <v>83</v>
      </c>
      <c r="AT189" s="215" t="s">
        <v>72</v>
      </c>
      <c r="AU189" s="215" t="s">
        <v>81</v>
      </c>
      <c r="AY189" s="214" t="s">
        <v>150</v>
      </c>
      <c r="BK189" s="216">
        <f>SUM(BK190:BK195)</f>
        <v>0</v>
      </c>
    </row>
    <row r="190" s="2" customFormat="1" ht="24.15" customHeight="1">
      <c r="A190" s="39"/>
      <c r="B190" s="40"/>
      <c r="C190" s="219" t="s">
        <v>256</v>
      </c>
      <c r="D190" s="219" t="s">
        <v>153</v>
      </c>
      <c r="E190" s="220" t="s">
        <v>422</v>
      </c>
      <c r="F190" s="221" t="s">
        <v>423</v>
      </c>
      <c r="G190" s="222" t="s">
        <v>163</v>
      </c>
      <c r="H190" s="223">
        <v>47.74</v>
      </c>
      <c r="I190" s="224"/>
      <c r="J190" s="225">
        <f>ROUND(I190*H190,2)</f>
        <v>0</v>
      </c>
      <c r="K190" s="221" t="s">
        <v>177</v>
      </c>
      <c r="L190" s="45"/>
      <c r="M190" s="226" t="s">
        <v>1</v>
      </c>
      <c r="N190" s="227" t="s">
        <v>38</v>
      </c>
      <c r="O190" s="92"/>
      <c r="P190" s="228">
        <f>O190*H190</f>
        <v>0</v>
      </c>
      <c r="Q190" s="228">
        <v>0</v>
      </c>
      <c r="R190" s="228">
        <f>Q190*H190</f>
        <v>0</v>
      </c>
      <c r="S190" s="228">
        <v>0</v>
      </c>
      <c r="T190" s="22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0" t="s">
        <v>238</v>
      </c>
      <c r="AT190" s="230" t="s">
        <v>153</v>
      </c>
      <c r="AU190" s="230" t="s">
        <v>83</v>
      </c>
      <c r="AY190" s="18" t="s">
        <v>150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8" t="s">
        <v>81</v>
      </c>
      <c r="BK190" s="231">
        <f>ROUND(I190*H190,2)</f>
        <v>0</v>
      </c>
      <c r="BL190" s="18" t="s">
        <v>238</v>
      </c>
      <c r="BM190" s="230" t="s">
        <v>424</v>
      </c>
    </row>
    <row r="191" s="14" customFormat="1">
      <c r="A191" s="14"/>
      <c r="B191" s="243"/>
      <c r="C191" s="244"/>
      <c r="D191" s="234" t="s">
        <v>166</v>
      </c>
      <c r="E191" s="245" t="s">
        <v>1</v>
      </c>
      <c r="F191" s="246" t="s">
        <v>409</v>
      </c>
      <c r="G191" s="244"/>
      <c r="H191" s="247">
        <v>47.74</v>
      </c>
      <c r="I191" s="248"/>
      <c r="J191" s="244"/>
      <c r="K191" s="244"/>
      <c r="L191" s="249"/>
      <c r="M191" s="250"/>
      <c r="N191" s="251"/>
      <c r="O191" s="251"/>
      <c r="P191" s="251"/>
      <c r="Q191" s="251"/>
      <c r="R191" s="251"/>
      <c r="S191" s="251"/>
      <c r="T191" s="252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3" t="s">
        <v>166</v>
      </c>
      <c r="AU191" s="253" t="s">
        <v>83</v>
      </c>
      <c r="AV191" s="14" t="s">
        <v>83</v>
      </c>
      <c r="AW191" s="14" t="s">
        <v>30</v>
      </c>
      <c r="AX191" s="14" t="s">
        <v>81</v>
      </c>
      <c r="AY191" s="253" t="s">
        <v>150</v>
      </c>
    </row>
    <row r="192" s="2" customFormat="1" ht="24.15" customHeight="1">
      <c r="A192" s="39"/>
      <c r="B192" s="40"/>
      <c r="C192" s="281" t="s">
        <v>264</v>
      </c>
      <c r="D192" s="281" t="s">
        <v>304</v>
      </c>
      <c r="E192" s="282" t="s">
        <v>425</v>
      </c>
      <c r="F192" s="283" t="s">
        <v>426</v>
      </c>
      <c r="G192" s="284" t="s">
        <v>163</v>
      </c>
      <c r="H192" s="285">
        <v>105.028</v>
      </c>
      <c r="I192" s="286"/>
      <c r="J192" s="287">
        <f>ROUND(I192*H192,2)</f>
        <v>0</v>
      </c>
      <c r="K192" s="283" t="s">
        <v>177</v>
      </c>
      <c r="L192" s="288"/>
      <c r="M192" s="289" t="s">
        <v>1</v>
      </c>
      <c r="N192" s="290" t="s">
        <v>38</v>
      </c>
      <c r="O192" s="92"/>
      <c r="P192" s="228">
        <f>O192*H192</f>
        <v>0</v>
      </c>
      <c r="Q192" s="228">
        <v>0.0011999999999999998</v>
      </c>
      <c r="R192" s="228">
        <f>Q192*H192</f>
        <v>0.1260336</v>
      </c>
      <c r="S192" s="228">
        <v>0</v>
      </c>
      <c r="T192" s="229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0" t="s">
        <v>307</v>
      </c>
      <c r="AT192" s="230" t="s">
        <v>304</v>
      </c>
      <c r="AU192" s="230" t="s">
        <v>83</v>
      </c>
      <c r="AY192" s="18" t="s">
        <v>150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8" t="s">
        <v>81</v>
      </c>
      <c r="BK192" s="231">
        <f>ROUND(I192*H192,2)</f>
        <v>0</v>
      </c>
      <c r="BL192" s="18" t="s">
        <v>238</v>
      </c>
      <c r="BM192" s="230" t="s">
        <v>427</v>
      </c>
    </row>
    <row r="193" s="14" customFormat="1">
      <c r="A193" s="14"/>
      <c r="B193" s="243"/>
      <c r="C193" s="244"/>
      <c r="D193" s="234" t="s">
        <v>166</v>
      </c>
      <c r="E193" s="244"/>
      <c r="F193" s="246" t="s">
        <v>428</v>
      </c>
      <c r="G193" s="244"/>
      <c r="H193" s="247">
        <v>105.028</v>
      </c>
      <c r="I193" s="248"/>
      <c r="J193" s="244"/>
      <c r="K193" s="244"/>
      <c r="L193" s="249"/>
      <c r="M193" s="250"/>
      <c r="N193" s="251"/>
      <c r="O193" s="251"/>
      <c r="P193" s="251"/>
      <c r="Q193" s="251"/>
      <c r="R193" s="251"/>
      <c r="S193" s="251"/>
      <c r="T193" s="252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3" t="s">
        <v>166</v>
      </c>
      <c r="AU193" s="253" t="s">
        <v>83</v>
      </c>
      <c r="AV193" s="14" t="s">
        <v>83</v>
      </c>
      <c r="AW193" s="14" t="s">
        <v>4</v>
      </c>
      <c r="AX193" s="14" t="s">
        <v>81</v>
      </c>
      <c r="AY193" s="253" t="s">
        <v>150</v>
      </c>
    </row>
    <row r="194" s="2" customFormat="1" ht="24.15" customHeight="1">
      <c r="A194" s="39"/>
      <c r="B194" s="40"/>
      <c r="C194" s="219" t="s">
        <v>268</v>
      </c>
      <c r="D194" s="219" t="s">
        <v>153</v>
      </c>
      <c r="E194" s="220" t="s">
        <v>429</v>
      </c>
      <c r="F194" s="221" t="s">
        <v>430</v>
      </c>
      <c r="G194" s="222" t="s">
        <v>237</v>
      </c>
      <c r="H194" s="276"/>
      <c r="I194" s="224"/>
      <c r="J194" s="225">
        <f>ROUND(I194*H194,2)</f>
        <v>0</v>
      </c>
      <c r="K194" s="221" t="s">
        <v>177</v>
      </c>
      <c r="L194" s="45"/>
      <c r="M194" s="226" t="s">
        <v>1</v>
      </c>
      <c r="N194" s="227" t="s">
        <v>38</v>
      </c>
      <c r="O194" s="92"/>
      <c r="P194" s="228">
        <f>O194*H194</f>
        <v>0</v>
      </c>
      <c r="Q194" s="228">
        <v>0</v>
      </c>
      <c r="R194" s="228">
        <f>Q194*H194</f>
        <v>0</v>
      </c>
      <c r="S194" s="228">
        <v>0</v>
      </c>
      <c r="T194" s="22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0" t="s">
        <v>238</v>
      </c>
      <c r="AT194" s="230" t="s">
        <v>153</v>
      </c>
      <c r="AU194" s="230" t="s">
        <v>83</v>
      </c>
      <c r="AY194" s="18" t="s">
        <v>150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8" t="s">
        <v>81</v>
      </c>
      <c r="BK194" s="231">
        <f>ROUND(I194*H194,2)</f>
        <v>0</v>
      </c>
      <c r="BL194" s="18" t="s">
        <v>238</v>
      </c>
      <c r="BM194" s="230" t="s">
        <v>431</v>
      </c>
    </row>
    <row r="195" s="2" customFormat="1" ht="37.8" customHeight="1">
      <c r="A195" s="39"/>
      <c r="B195" s="40"/>
      <c r="C195" s="219" t="s">
        <v>7</v>
      </c>
      <c r="D195" s="219" t="s">
        <v>153</v>
      </c>
      <c r="E195" s="220" t="s">
        <v>432</v>
      </c>
      <c r="F195" s="221" t="s">
        <v>433</v>
      </c>
      <c r="G195" s="222" t="s">
        <v>163</v>
      </c>
      <c r="H195" s="223">
        <v>5</v>
      </c>
      <c r="I195" s="224"/>
      <c r="J195" s="225">
        <f>ROUND(I195*H195,2)</f>
        <v>0</v>
      </c>
      <c r="K195" s="221" t="s">
        <v>1</v>
      </c>
      <c r="L195" s="45"/>
      <c r="M195" s="226" t="s">
        <v>1</v>
      </c>
      <c r="N195" s="227" t="s">
        <v>38</v>
      </c>
      <c r="O195" s="92"/>
      <c r="P195" s="228">
        <f>O195*H195</f>
        <v>0</v>
      </c>
      <c r="Q195" s="228">
        <v>0</v>
      </c>
      <c r="R195" s="228">
        <f>Q195*H195</f>
        <v>0</v>
      </c>
      <c r="S195" s="228">
        <v>0</v>
      </c>
      <c r="T195" s="229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0" t="s">
        <v>238</v>
      </c>
      <c r="AT195" s="230" t="s">
        <v>153</v>
      </c>
      <c r="AU195" s="230" t="s">
        <v>83</v>
      </c>
      <c r="AY195" s="18" t="s">
        <v>150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8" t="s">
        <v>81</v>
      </c>
      <c r="BK195" s="231">
        <f>ROUND(I195*H195,2)</f>
        <v>0</v>
      </c>
      <c r="BL195" s="18" t="s">
        <v>238</v>
      </c>
      <c r="BM195" s="230" t="s">
        <v>434</v>
      </c>
    </row>
    <row r="196" s="12" customFormat="1" ht="22.8" customHeight="1">
      <c r="A196" s="12"/>
      <c r="B196" s="203"/>
      <c r="C196" s="204"/>
      <c r="D196" s="205" t="s">
        <v>72</v>
      </c>
      <c r="E196" s="217" t="s">
        <v>435</v>
      </c>
      <c r="F196" s="217" t="s">
        <v>436</v>
      </c>
      <c r="G196" s="204"/>
      <c r="H196" s="204"/>
      <c r="I196" s="207"/>
      <c r="J196" s="218">
        <f>BK196</f>
        <v>0</v>
      </c>
      <c r="K196" s="204"/>
      <c r="L196" s="209"/>
      <c r="M196" s="210"/>
      <c r="N196" s="211"/>
      <c r="O196" s="211"/>
      <c r="P196" s="212">
        <f>P197</f>
        <v>0</v>
      </c>
      <c r="Q196" s="211"/>
      <c r="R196" s="212">
        <f>R197</f>
        <v>0</v>
      </c>
      <c r="S196" s="211"/>
      <c r="T196" s="213">
        <f>T197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4" t="s">
        <v>83</v>
      </c>
      <c r="AT196" s="215" t="s">
        <v>72</v>
      </c>
      <c r="AU196" s="215" t="s">
        <v>81</v>
      </c>
      <c r="AY196" s="214" t="s">
        <v>150</v>
      </c>
      <c r="BK196" s="216">
        <f>BK197</f>
        <v>0</v>
      </c>
    </row>
    <row r="197" s="2" customFormat="1" ht="16.5" customHeight="1">
      <c r="A197" s="39"/>
      <c r="B197" s="40"/>
      <c r="C197" s="219" t="s">
        <v>276</v>
      </c>
      <c r="D197" s="219" t="s">
        <v>153</v>
      </c>
      <c r="E197" s="220" t="s">
        <v>437</v>
      </c>
      <c r="F197" s="221" t="s">
        <v>438</v>
      </c>
      <c r="G197" s="222" t="s">
        <v>183</v>
      </c>
      <c r="H197" s="223">
        <v>152</v>
      </c>
      <c r="I197" s="224"/>
      <c r="J197" s="225">
        <f>ROUND(I197*H197,2)</f>
        <v>0</v>
      </c>
      <c r="K197" s="221" t="s">
        <v>177</v>
      </c>
      <c r="L197" s="45"/>
      <c r="M197" s="226" t="s">
        <v>1</v>
      </c>
      <c r="N197" s="227" t="s">
        <v>38</v>
      </c>
      <c r="O197" s="92"/>
      <c r="P197" s="228">
        <f>O197*H197</f>
        <v>0</v>
      </c>
      <c r="Q197" s="228">
        <v>0</v>
      </c>
      <c r="R197" s="228">
        <f>Q197*H197</f>
        <v>0</v>
      </c>
      <c r="S197" s="228">
        <v>0</v>
      </c>
      <c r="T197" s="22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0" t="s">
        <v>238</v>
      </c>
      <c r="AT197" s="230" t="s">
        <v>153</v>
      </c>
      <c r="AU197" s="230" t="s">
        <v>83</v>
      </c>
      <c r="AY197" s="18" t="s">
        <v>150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8" t="s">
        <v>81</v>
      </c>
      <c r="BK197" s="231">
        <f>ROUND(I197*H197,2)</f>
        <v>0</v>
      </c>
      <c r="BL197" s="18" t="s">
        <v>238</v>
      </c>
      <c r="BM197" s="230" t="s">
        <v>537</v>
      </c>
    </row>
    <row r="198" s="12" customFormat="1" ht="22.8" customHeight="1">
      <c r="A198" s="12"/>
      <c r="B198" s="203"/>
      <c r="C198" s="204"/>
      <c r="D198" s="205" t="s">
        <v>72</v>
      </c>
      <c r="E198" s="217" t="s">
        <v>440</v>
      </c>
      <c r="F198" s="217" t="s">
        <v>441</v>
      </c>
      <c r="G198" s="204"/>
      <c r="H198" s="204"/>
      <c r="I198" s="207"/>
      <c r="J198" s="218">
        <f>BK198</f>
        <v>0</v>
      </c>
      <c r="K198" s="204"/>
      <c r="L198" s="209"/>
      <c r="M198" s="210"/>
      <c r="N198" s="211"/>
      <c r="O198" s="211"/>
      <c r="P198" s="212">
        <f>SUM(P199:P202)</f>
        <v>0</v>
      </c>
      <c r="Q198" s="211"/>
      <c r="R198" s="212">
        <f>SUM(R199:R202)</f>
        <v>0</v>
      </c>
      <c r="S198" s="211"/>
      <c r="T198" s="213">
        <f>SUM(T199:T202)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14" t="s">
        <v>83</v>
      </c>
      <c r="AT198" s="215" t="s">
        <v>72</v>
      </c>
      <c r="AU198" s="215" t="s">
        <v>81</v>
      </c>
      <c r="AY198" s="214" t="s">
        <v>150</v>
      </c>
      <c r="BK198" s="216">
        <f>SUM(BK199:BK202)</f>
        <v>0</v>
      </c>
    </row>
    <row r="199" s="2" customFormat="1" ht="24.15" customHeight="1">
      <c r="A199" s="39"/>
      <c r="B199" s="40"/>
      <c r="C199" s="219" t="s">
        <v>280</v>
      </c>
      <c r="D199" s="219" t="s">
        <v>153</v>
      </c>
      <c r="E199" s="220" t="s">
        <v>442</v>
      </c>
      <c r="F199" s="221" t="s">
        <v>443</v>
      </c>
      <c r="G199" s="222" t="s">
        <v>200</v>
      </c>
      <c r="H199" s="223">
        <v>4</v>
      </c>
      <c r="I199" s="224"/>
      <c r="J199" s="225">
        <f>ROUND(I199*H199,2)</f>
        <v>0</v>
      </c>
      <c r="K199" s="221" t="s">
        <v>444</v>
      </c>
      <c r="L199" s="45"/>
      <c r="M199" s="226" t="s">
        <v>1</v>
      </c>
      <c r="N199" s="227" t="s">
        <v>38</v>
      </c>
      <c r="O199" s="92"/>
      <c r="P199" s="228">
        <f>O199*H199</f>
        <v>0</v>
      </c>
      <c r="Q199" s="228">
        <v>0</v>
      </c>
      <c r="R199" s="228">
        <f>Q199*H199</f>
        <v>0</v>
      </c>
      <c r="S199" s="228">
        <v>0</v>
      </c>
      <c r="T199" s="22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0" t="s">
        <v>238</v>
      </c>
      <c r="AT199" s="230" t="s">
        <v>153</v>
      </c>
      <c r="AU199" s="230" t="s">
        <v>83</v>
      </c>
      <c r="AY199" s="18" t="s">
        <v>150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8" t="s">
        <v>81</v>
      </c>
      <c r="BK199" s="231">
        <f>ROUND(I199*H199,2)</f>
        <v>0</v>
      </c>
      <c r="BL199" s="18" t="s">
        <v>238</v>
      </c>
      <c r="BM199" s="230" t="s">
        <v>538</v>
      </c>
    </row>
    <row r="200" s="2" customFormat="1">
      <c r="A200" s="39"/>
      <c r="B200" s="40"/>
      <c r="C200" s="41"/>
      <c r="D200" s="234" t="s">
        <v>260</v>
      </c>
      <c r="E200" s="41"/>
      <c r="F200" s="277" t="s">
        <v>446</v>
      </c>
      <c r="G200" s="41"/>
      <c r="H200" s="41"/>
      <c r="I200" s="278"/>
      <c r="J200" s="41"/>
      <c r="K200" s="41"/>
      <c r="L200" s="45"/>
      <c r="M200" s="279"/>
      <c r="N200" s="280"/>
      <c r="O200" s="92"/>
      <c r="P200" s="92"/>
      <c r="Q200" s="92"/>
      <c r="R200" s="92"/>
      <c r="S200" s="92"/>
      <c r="T200" s="93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260</v>
      </c>
      <c r="AU200" s="18" t="s">
        <v>83</v>
      </c>
    </row>
    <row r="201" s="2" customFormat="1" ht="16.5" customHeight="1">
      <c r="A201" s="39"/>
      <c r="B201" s="40"/>
      <c r="C201" s="219" t="s">
        <v>284</v>
      </c>
      <c r="D201" s="219" t="s">
        <v>153</v>
      </c>
      <c r="E201" s="220" t="s">
        <v>447</v>
      </c>
      <c r="F201" s="221" t="s">
        <v>448</v>
      </c>
      <c r="G201" s="222" t="s">
        <v>200</v>
      </c>
      <c r="H201" s="223">
        <v>2</v>
      </c>
      <c r="I201" s="224"/>
      <c r="J201" s="225">
        <f>ROUND(I201*H201,2)</f>
        <v>0</v>
      </c>
      <c r="K201" s="221" t="s">
        <v>1</v>
      </c>
      <c r="L201" s="45"/>
      <c r="M201" s="226" t="s">
        <v>1</v>
      </c>
      <c r="N201" s="227" t="s">
        <v>38</v>
      </c>
      <c r="O201" s="92"/>
      <c r="P201" s="228">
        <f>O201*H201</f>
        <v>0</v>
      </c>
      <c r="Q201" s="228">
        <v>0</v>
      </c>
      <c r="R201" s="228">
        <f>Q201*H201</f>
        <v>0</v>
      </c>
      <c r="S201" s="228">
        <v>0</v>
      </c>
      <c r="T201" s="229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0" t="s">
        <v>238</v>
      </c>
      <c r="AT201" s="230" t="s">
        <v>153</v>
      </c>
      <c r="AU201" s="230" t="s">
        <v>83</v>
      </c>
      <c r="AY201" s="18" t="s">
        <v>150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8" t="s">
        <v>81</v>
      </c>
      <c r="BK201" s="231">
        <f>ROUND(I201*H201,2)</f>
        <v>0</v>
      </c>
      <c r="BL201" s="18" t="s">
        <v>238</v>
      </c>
      <c r="BM201" s="230" t="s">
        <v>539</v>
      </c>
    </row>
    <row r="202" s="2" customFormat="1" ht="24.15" customHeight="1">
      <c r="A202" s="39"/>
      <c r="B202" s="40"/>
      <c r="C202" s="219" t="s">
        <v>288</v>
      </c>
      <c r="D202" s="219" t="s">
        <v>153</v>
      </c>
      <c r="E202" s="220" t="s">
        <v>450</v>
      </c>
      <c r="F202" s="221" t="s">
        <v>451</v>
      </c>
      <c r="G202" s="222" t="s">
        <v>210</v>
      </c>
      <c r="H202" s="223">
        <v>0.076</v>
      </c>
      <c r="I202" s="224"/>
      <c r="J202" s="225">
        <f>ROUND(I202*H202,2)</f>
        <v>0</v>
      </c>
      <c r="K202" s="221" t="s">
        <v>444</v>
      </c>
      <c r="L202" s="45"/>
      <c r="M202" s="226" t="s">
        <v>1</v>
      </c>
      <c r="N202" s="227" t="s">
        <v>38</v>
      </c>
      <c r="O202" s="92"/>
      <c r="P202" s="228">
        <f>O202*H202</f>
        <v>0</v>
      </c>
      <c r="Q202" s="228">
        <v>0</v>
      </c>
      <c r="R202" s="228">
        <f>Q202*H202</f>
        <v>0</v>
      </c>
      <c r="S202" s="228">
        <v>0</v>
      </c>
      <c r="T202" s="22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0" t="s">
        <v>238</v>
      </c>
      <c r="AT202" s="230" t="s">
        <v>153</v>
      </c>
      <c r="AU202" s="230" t="s">
        <v>83</v>
      </c>
      <c r="AY202" s="18" t="s">
        <v>150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8" t="s">
        <v>81</v>
      </c>
      <c r="BK202" s="231">
        <f>ROUND(I202*H202,2)</f>
        <v>0</v>
      </c>
      <c r="BL202" s="18" t="s">
        <v>238</v>
      </c>
      <c r="BM202" s="230" t="s">
        <v>540</v>
      </c>
    </row>
    <row r="203" s="12" customFormat="1" ht="22.8" customHeight="1">
      <c r="A203" s="12"/>
      <c r="B203" s="203"/>
      <c r="C203" s="204"/>
      <c r="D203" s="205" t="s">
        <v>72</v>
      </c>
      <c r="E203" s="217" t="s">
        <v>453</v>
      </c>
      <c r="F203" s="217" t="s">
        <v>454</v>
      </c>
      <c r="G203" s="204"/>
      <c r="H203" s="204"/>
      <c r="I203" s="207"/>
      <c r="J203" s="218">
        <f>BK203</f>
        <v>0</v>
      </c>
      <c r="K203" s="204"/>
      <c r="L203" s="209"/>
      <c r="M203" s="210"/>
      <c r="N203" s="211"/>
      <c r="O203" s="211"/>
      <c r="P203" s="212">
        <f>SUM(P204:P213)</f>
        <v>0</v>
      </c>
      <c r="Q203" s="211"/>
      <c r="R203" s="212">
        <f>SUM(R204:R213)</f>
        <v>0.076299999999999984</v>
      </c>
      <c r="S203" s="211"/>
      <c r="T203" s="213">
        <f>SUM(T204:T213)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14" t="s">
        <v>83</v>
      </c>
      <c r="AT203" s="215" t="s">
        <v>72</v>
      </c>
      <c r="AU203" s="215" t="s">
        <v>81</v>
      </c>
      <c r="AY203" s="214" t="s">
        <v>150</v>
      </c>
      <c r="BK203" s="216">
        <f>SUM(BK204:BK213)</f>
        <v>0</v>
      </c>
    </row>
    <row r="204" s="2" customFormat="1" ht="37.8" customHeight="1">
      <c r="A204" s="39"/>
      <c r="B204" s="40"/>
      <c r="C204" s="219" t="s">
        <v>294</v>
      </c>
      <c r="D204" s="219" t="s">
        <v>153</v>
      </c>
      <c r="E204" s="220" t="s">
        <v>455</v>
      </c>
      <c r="F204" s="221" t="s">
        <v>456</v>
      </c>
      <c r="G204" s="222" t="s">
        <v>183</v>
      </c>
      <c r="H204" s="223">
        <v>152</v>
      </c>
      <c r="I204" s="224"/>
      <c r="J204" s="225">
        <f>ROUND(I204*H204,2)</f>
        <v>0</v>
      </c>
      <c r="K204" s="221" t="s">
        <v>177</v>
      </c>
      <c r="L204" s="45"/>
      <c r="M204" s="226" t="s">
        <v>1</v>
      </c>
      <c r="N204" s="227" t="s">
        <v>38</v>
      </c>
      <c r="O204" s="92"/>
      <c r="P204" s="228">
        <f>O204*H204</f>
        <v>0</v>
      </c>
      <c r="Q204" s="228">
        <v>0.00012</v>
      </c>
      <c r="R204" s="228">
        <f>Q204*H204</f>
        <v>0.01824</v>
      </c>
      <c r="S204" s="228">
        <v>0</v>
      </c>
      <c r="T204" s="229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0" t="s">
        <v>238</v>
      </c>
      <c r="AT204" s="230" t="s">
        <v>153</v>
      </c>
      <c r="AU204" s="230" t="s">
        <v>83</v>
      </c>
      <c r="AY204" s="18" t="s">
        <v>150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8" t="s">
        <v>81</v>
      </c>
      <c r="BK204" s="231">
        <f>ROUND(I204*H204,2)</f>
        <v>0</v>
      </c>
      <c r="BL204" s="18" t="s">
        <v>238</v>
      </c>
      <c r="BM204" s="230" t="s">
        <v>541</v>
      </c>
    </row>
    <row r="205" s="2" customFormat="1">
      <c r="A205" s="39"/>
      <c r="B205" s="40"/>
      <c r="C205" s="41"/>
      <c r="D205" s="234" t="s">
        <v>260</v>
      </c>
      <c r="E205" s="41"/>
      <c r="F205" s="277" t="s">
        <v>458</v>
      </c>
      <c r="G205" s="41"/>
      <c r="H205" s="41"/>
      <c r="I205" s="278"/>
      <c r="J205" s="41"/>
      <c r="K205" s="41"/>
      <c r="L205" s="45"/>
      <c r="M205" s="279"/>
      <c r="N205" s="280"/>
      <c r="O205" s="92"/>
      <c r="P205" s="92"/>
      <c r="Q205" s="92"/>
      <c r="R205" s="92"/>
      <c r="S205" s="92"/>
      <c r="T205" s="93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260</v>
      </c>
      <c r="AU205" s="18" t="s">
        <v>83</v>
      </c>
    </row>
    <row r="206" s="2" customFormat="1" ht="37.8" customHeight="1">
      <c r="A206" s="39"/>
      <c r="B206" s="40"/>
      <c r="C206" s="219" t="s">
        <v>299</v>
      </c>
      <c r="D206" s="219" t="s">
        <v>153</v>
      </c>
      <c r="E206" s="220" t="s">
        <v>459</v>
      </c>
      <c r="F206" s="221" t="s">
        <v>460</v>
      </c>
      <c r="G206" s="222" t="s">
        <v>163</v>
      </c>
      <c r="H206" s="223">
        <v>28</v>
      </c>
      <c r="I206" s="224"/>
      <c r="J206" s="225">
        <f>ROUND(I206*H206,2)</f>
        <v>0</v>
      </c>
      <c r="K206" s="221" t="s">
        <v>177</v>
      </c>
      <c r="L206" s="45"/>
      <c r="M206" s="226" t="s">
        <v>1</v>
      </c>
      <c r="N206" s="227" t="s">
        <v>38</v>
      </c>
      <c r="O206" s="92"/>
      <c r="P206" s="228">
        <f>O206*H206</f>
        <v>0</v>
      </c>
      <c r="Q206" s="228">
        <v>0.00174</v>
      </c>
      <c r="R206" s="228">
        <f>Q206*H206</f>
        <v>0.04872</v>
      </c>
      <c r="S206" s="228">
        <v>0</v>
      </c>
      <c r="T206" s="22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0" t="s">
        <v>238</v>
      </c>
      <c r="AT206" s="230" t="s">
        <v>153</v>
      </c>
      <c r="AU206" s="230" t="s">
        <v>83</v>
      </c>
      <c r="AY206" s="18" t="s">
        <v>150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8" t="s">
        <v>81</v>
      </c>
      <c r="BK206" s="231">
        <f>ROUND(I206*H206,2)</f>
        <v>0</v>
      </c>
      <c r="BL206" s="18" t="s">
        <v>238</v>
      </c>
      <c r="BM206" s="230" t="s">
        <v>542</v>
      </c>
    </row>
    <row r="207" s="2" customFormat="1" ht="16.5" customHeight="1">
      <c r="A207" s="39"/>
      <c r="B207" s="40"/>
      <c r="C207" s="281" t="s">
        <v>303</v>
      </c>
      <c r="D207" s="281" t="s">
        <v>304</v>
      </c>
      <c r="E207" s="282" t="s">
        <v>462</v>
      </c>
      <c r="F207" s="283" t="s">
        <v>463</v>
      </c>
      <c r="G207" s="284" t="s">
        <v>200</v>
      </c>
      <c r="H207" s="285">
        <v>12</v>
      </c>
      <c r="I207" s="286"/>
      <c r="J207" s="287">
        <f>ROUND(I207*H207,2)</f>
        <v>0</v>
      </c>
      <c r="K207" s="283" t="s">
        <v>177</v>
      </c>
      <c r="L207" s="288"/>
      <c r="M207" s="289" t="s">
        <v>1</v>
      </c>
      <c r="N207" s="290" t="s">
        <v>38</v>
      </c>
      <c r="O207" s="92"/>
      <c r="P207" s="228">
        <f>O207*H207</f>
        <v>0</v>
      </c>
      <c r="Q207" s="228">
        <v>6E-05</v>
      </c>
      <c r="R207" s="228">
        <f>Q207*H207</f>
        <v>0.00072</v>
      </c>
      <c r="S207" s="228">
        <v>0</v>
      </c>
      <c r="T207" s="229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0" t="s">
        <v>307</v>
      </c>
      <c r="AT207" s="230" t="s">
        <v>304</v>
      </c>
      <c r="AU207" s="230" t="s">
        <v>83</v>
      </c>
      <c r="AY207" s="18" t="s">
        <v>150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8" t="s">
        <v>81</v>
      </c>
      <c r="BK207" s="231">
        <f>ROUND(I207*H207,2)</f>
        <v>0</v>
      </c>
      <c r="BL207" s="18" t="s">
        <v>238</v>
      </c>
      <c r="BM207" s="230" t="s">
        <v>543</v>
      </c>
    </row>
    <row r="208" s="2" customFormat="1">
      <c r="A208" s="39"/>
      <c r="B208" s="40"/>
      <c r="C208" s="41"/>
      <c r="D208" s="234" t="s">
        <v>260</v>
      </c>
      <c r="E208" s="41"/>
      <c r="F208" s="277" t="s">
        <v>465</v>
      </c>
      <c r="G208" s="41"/>
      <c r="H208" s="41"/>
      <c r="I208" s="278"/>
      <c r="J208" s="41"/>
      <c r="K208" s="41"/>
      <c r="L208" s="45"/>
      <c r="M208" s="279"/>
      <c r="N208" s="280"/>
      <c r="O208" s="92"/>
      <c r="P208" s="92"/>
      <c r="Q208" s="92"/>
      <c r="R208" s="92"/>
      <c r="S208" s="92"/>
      <c r="T208" s="93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260</v>
      </c>
      <c r="AU208" s="18" t="s">
        <v>83</v>
      </c>
    </row>
    <row r="209" s="2" customFormat="1" ht="24.15" customHeight="1">
      <c r="A209" s="39"/>
      <c r="B209" s="40"/>
      <c r="C209" s="219" t="s">
        <v>310</v>
      </c>
      <c r="D209" s="219" t="s">
        <v>153</v>
      </c>
      <c r="E209" s="220" t="s">
        <v>466</v>
      </c>
      <c r="F209" s="221" t="s">
        <v>467</v>
      </c>
      <c r="G209" s="222" t="s">
        <v>183</v>
      </c>
      <c r="H209" s="223">
        <v>24</v>
      </c>
      <c r="I209" s="224"/>
      <c r="J209" s="225">
        <f>ROUND(I209*H209,2)</f>
        <v>0</v>
      </c>
      <c r="K209" s="221" t="s">
        <v>177</v>
      </c>
      <c r="L209" s="45"/>
      <c r="M209" s="226" t="s">
        <v>1</v>
      </c>
      <c r="N209" s="227" t="s">
        <v>38</v>
      </c>
      <c r="O209" s="92"/>
      <c r="P209" s="228">
        <f>O209*H209</f>
        <v>0</v>
      </c>
      <c r="Q209" s="228">
        <v>6E-05</v>
      </c>
      <c r="R209" s="228">
        <f>Q209*H209</f>
        <v>0.00144</v>
      </c>
      <c r="S209" s="228">
        <v>0</v>
      </c>
      <c r="T209" s="229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0" t="s">
        <v>238</v>
      </c>
      <c r="AT209" s="230" t="s">
        <v>153</v>
      </c>
      <c r="AU209" s="230" t="s">
        <v>83</v>
      </c>
      <c r="AY209" s="18" t="s">
        <v>150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8" t="s">
        <v>81</v>
      </c>
      <c r="BK209" s="231">
        <f>ROUND(I209*H209,2)</f>
        <v>0</v>
      </c>
      <c r="BL209" s="18" t="s">
        <v>238</v>
      </c>
      <c r="BM209" s="230" t="s">
        <v>544</v>
      </c>
    </row>
    <row r="210" s="2" customFormat="1" ht="24.15" customHeight="1">
      <c r="A210" s="39"/>
      <c r="B210" s="40"/>
      <c r="C210" s="219" t="s">
        <v>315</v>
      </c>
      <c r="D210" s="219" t="s">
        <v>153</v>
      </c>
      <c r="E210" s="220" t="s">
        <v>469</v>
      </c>
      <c r="F210" s="221" t="s">
        <v>470</v>
      </c>
      <c r="G210" s="222" t="s">
        <v>183</v>
      </c>
      <c r="H210" s="223">
        <v>7</v>
      </c>
      <c r="I210" s="224"/>
      <c r="J210" s="225">
        <f>ROUND(I210*H210,2)</f>
        <v>0</v>
      </c>
      <c r="K210" s="221" t="s">
        <v>177</v>
      </c>
      <c r="L210" s="45"/>
      <c r="M210" s="226" t="s">
        <v>1</v>
      </c>
      <c r="N210" s="227" t="s">
        <v>38</v>
      </c>
      <c r="O210" s="92"/>
      <c r="P210" s="228">
        <f>O210*H210</f>
        <v>0</v>
      </c>
      <c r="Q210" s="228">
        <v>0.0001</v>
      </c>
      <c r="R210" s="228">
        <f>Q210*H210</f>
        <v>0.0007</v>
      </c>
      <c r="S210" s="228">
        <v>0</v>
      </c>
      <c r="T210" s="229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0" t="s">
        <v>238</v>
      </c>
      <c r="AT210" s="230" t="s">
        <v>153</v>
      </c>
      <c r="AU210" s="230" t="s">
        <v>83</v>
      </c>
      <c r="AY210" s="18" t="s">
        <v>150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8" t="s">
        <v>81</v>
      </c>
      <c r="BK210" s="231">
        <f>ROUND(I210*H210,2)</f>
        <v>0</v>
      </c>
      <c r="BL210" s="18" t="s">
        <v>238</v>
      </c>
      <c r="BM210" s="230" t="s">
        <v>545</v>
      </c>
    </row>
    <row r="211" s="2" customFormat="1" ht="21.75" customHeight="1">
      <c r="A211" s="39"/>
      <c r="B211" s="40"/>
      <c r="C211" s="219" t="s">
        <v>319</v>
      </c>
      <c r="D211" s="219" t="s">
        <v>153</v>
      </c>
      <c r="E211" s="220" t="s">
        <v>472</v>
      </c>
      <c r="F211" s="221" t="s">
        <v>473</v>
      </c>
      <c r="G211" s="222" t="s">
        <v>183</v>
      </c>
      <c r="H211" s="223">
        <v>8</v>
      </c>
      <c r="I211" s="224"/>
      <c r="J211" s="225">
        <f>ROUND(I211*H211,2)</f>
        <v>0</v>
      </c>
      <c r="K211" s="221" t="s">
        <v>177</v>
      </c>
      <c r="L211" s="45"/>
      <c r="M211" s="226" t="s">
        <v>1</v>
      </c>
      <c r="N211" s="227" t="s">
        <v>38</v>
      </c>
      <c r="O211" s="92"/>
      <c r="P211" s="228">
        <f>O211*H211</f>
        <v>0</v>
      </c>
      <c r="Q211" s="228">
        <v>6E-05</v>
      </c>
      <c r="R211" s="228">
        <f>Q211*H211</f>
        <v>0.00048</v>
      </c>
      <c r="S211" s="228">
        <v>0</v>
      </c>
      <c r="T211" s="229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0" t="s">
        <v>238</v>
      </c>
      <c r="AT211" s="230" t="s">
        <v>153</v>
      </c>
      <c r="AU211" s="230" t="s">
        <v>83</v>
      </c>
      <c r="AY211" s="18" t="s">
        <v>150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8" t="s">
        <v>81</v>
      </c>
      <c r="BK211" s="231">
        <f>ROUND(I211*H211,2)</f>
        <v>0</v>
      </c>
      <c r="BL211" s="18" t="s">
        <v>238</v>
      </c>
      <c r="BM211" s="230" t="s">
        <v>546</v>
      </c>
    </row>
    <row r="212" s="2" customFormat="1" ht="16.5" customHeight="1">
      <c r="A212" s="39"/>
      <c r="B212" s="40"/>
      <c r="C212" s="281" t="s">
        <v>307</v>
      </c>
      <c r="D212" s="281" t="s">
        <v>304</v>
      </c>
      <c r="E212" s="282" t="s">
        <v>475</v>
      </c>
      <c r="F212" s="283" t="s">
        <v>476</v>
      </c>
      <c r="G212" s="284" t="s">
        <v>477</v>
      </c>
      <c r="H212" s="285">
        <v>6</v>
      </c>
      <c r="I212" s="286"/>
      <c r="J212" s="287">
        <f>ROUND(I212*H212,2)</f>
        <v>0</v>
      </c>
      <c r="K212" s="283" t="s">
        <v>444</v>
      </c>
      <c r="L212" s="288"/>
      <c r="M212" s="289" t="s">
        <v>1</v>
      </c>
      <c r="N212" s="290" t="s">
        <v>38</v>
      </c>
      <c r="O212" s="92"/>
      <c r="P212" s="228">
        <f>O212*H212</f>
        <v>0</v>
      </c>
      <c r="Q212" s="228">
        <v>0.001</v>
      </c>
      <c r="R212" s="228">
        <f>Q212*H212</f>
        <v>0.006</v>
      </c>
      <c r="S212" s="228">
        <v>0</v>
      </c>
      <c r="T212" s="229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0" t="s">
        <v>307</v>
      </c>
      <c r="AT212" s="230" t="s">
        <v>304</v>
      </c>
      <c r="AU212" s="230" t="s">
        <v>83</v>
      </c>
      <c r="AY212" s="18" t="s">
        <v>150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8" t="s">
        <v>81</v>
      </c>
      <c r="BK212" s="231">
        <f>ROUND(I212*H212,2)</f>
        <v>0</v>
      </c>
      <c r="BL212" s="18" t="s">
        <v>238</v>
      </c>
      <c r="BM212" s="230" t="s">
        <v>547</v>
      </c>
    </row>
    <row r="213" s="2" customFormat="1">
      <c r="A213" s="39"/>
      <c r="B213" s="40"/>
      <c r="C213" s="41"/>
      <c r="D213" s="234" t="s">
        <v>260</v>
      </c>
      <c r="E213" s="41"/>
      <c r="F213" s="277" t="s">
        <v>479</v>
      </c>
      <c r="G213" s="41"/>
      <c r="H213" s="41"/>
      <c r="I213" s="278"/>
      <c r="J213" s="41"/>
      <c r="K213" s="41"/>
      <c r="L213" s="45"/>
      <c r="M213" s="279"/>
      <c r="N213" s="280"/>
      <c r="O213" s="92"/>
      <c r="P213" s="92"/>
      <c r="Q213" s="92"/>
      <c r="R213" s="92"/>
      <c r="S213" s="92"/>
      <c r="T213" s="93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260</v>
      </c>
      <c r="AU213" s="18" t="s">
        <v>83</v>
      </c>
    </row>
    <row r="214" s="12" customFormat="1" ht="22.8" customHeight="1">
      <c r="A214" s="12"/>
      <c r="B214" s="203"/>
      <c r="C214" s="204"/>
      <c r="D214" s="205" t="s">
        <v>72</v>
      </c>
      <c r="E214" s="217" t="s">
        <v>232</v>
      </c>
      <c r="F214" s="217" t="s">
        <v>233</v>
      </c>
      <c r="G214" s="204"/>
      <c r="H214" s="204"/>
      <c r="I214" s="207"/>
      <c r="J214" s="218">
        <f>BK214</f>
        <v>0</v>
      </c>
      <c r="K214" s="204"/>
      <c r="L214" s="209"/>
      <c r="M214" s="210"/>
      <c r="N214" s="211"/>
      <c r="O214" s="211"/>
      <c r="P214" s="212">
        <f>SUM(P215:P217)</f>
        <v>0</v>
      </c>
      <c r="Q214" s="211"/>
      <c r="R214" s="212">
        <f>SUM(R215:R217)</f>
        <v>0</v>
      </c>
      <c r="S214" s="211"/>
      <c r="T214" s="213">
        <f>SUM(T215:T217)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14" t="s">
        <v>83</v>
      </c>
      <c r="AT214" s="215" t="s">
        <v>72</v>
      </c>
      <c r="AU214" s="215" t="s">
        <v>81</v>
      </c>
      <c r="AY214" s="214" t="s">
        <v>150</v>
      </c>
      <c r="BK214" s="216">
        <f>SUM(BK215:BK217)</f>
        <v>0</v>
      </c>
    </row>
    <row r="215" s="2" customFormat="1" ht="24.15" customHeight="1">
      <c r="A215" s="39"/>
      <c r="B215" s="40"/>
      <c r="C215" s="219" t="s">
        <v>329</v>
      </c>
      <c r="D215" s="219" t="s">
        <v>153</v>
      </c>
      <c r="E215" s="220" t="s">
        <v>235</v>
      </c>
      <c r="F215" s="221" t="s">
        <v>236</v>
      </c>
      <c r="G215" s="222" t="s">
        <v>237</v>
      </c>
      <c r="H215" s="276"/>
      <c r="I215" s="224"/>
      <c r="J215" s="225">
        <f>ROUND(I215*H215,2)</f>
        <v>0</v>
      </c>
      <c r="K215" s="221" t="s">
        <v>177</v>
      </c>
      <c r="L215" s="45"/>
      <c r="M215" s="226" t="s">
        <v>1</v>
      </c>
      <c r="N215" s="227" t="s">
        <v>38</v>
      </c>
      <c r="O215" s="92"/>
      <c r="P215" s="228">
        <f>O215*H215</f>
        <v>0</v>
      </c>
      <c r="Q215" s="228">
        <v>0</v>
      </c>
      <c r="R215" s="228">
        <f>Q215*H215</f>
        <v>0</v>
      </c>
      <c r="S215" s="228">
        <v>0</v>
      </c>
      <c r="T215" s="229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0" t="s">
        <v>238</v>
      </c>
      <c r="AT215" s="230" t="s">
        <v>153</v>
      </c>
      <c r="AU215" s="230" t="s">
        <v>83</v>
      </c>
      <c r="AY215" s="18" t="s">
        <v>150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8" t="s">
        <v>81</v>
      </c>
      <c r="BK215" s="231">
        <f>ROUND(I215*H215,2)</f>
        <v>0</v>
      </c>
      <c r="BL215" s="18" t="s">
        <v>238</v>
      </c>
      <c r="BM215" s="230" t="s">
        <v>239</v>
      </c>
    </row>
    <row r="216" s="2" customFormat="1" ht="37.8" customHeight="1">
      <c r="A216" s="39"/>
      <c r="B216" s="40"/>
      <c r="C216" s="219" t="s">
        <v>333</v>
      </c>
      <c r="D216" s="219" t="s">
        <v>153</v>
      </c>
      <c r="E216" s="220" t="s">
        <v>241</v>
      </c>
      <c r="F216" s="221" t="s">
        <v>242</v>
      </c>
      <c r="G216" s="222" t="s">
        <v>163</v>
      </c>
      <c r="H216" s="223">
        <v>6.84</v>
      </c>
      <c r="I216" s="224"/>
      <c r="J216" s="225">
        <f>ROUND(I216*H216,2)</f>
        <v>0</v>
      </c>
      <c r="K216" s="221" t="s">
        <v>1</v>
      </c>
      <c r="L216" s="45"/>
      <c r="M216" s="226" t="s">
        <v>1</v>
      </c>
      <c r="N216" s="227" t="s">
        <v>38</v>
      </c>
      <c r="O216" s="92"/>
      <c r="P216" s="228">
        <f>O216*H216</f>
        <v>0</v>
      </c>
      <c r="Q216" s="228">
        <v>0</v>
      </c>
      <c r="R216" s="228">
        <f>Q216*H216</f>
        <v>0</v>
      </c>
      <c r="S216" s="228">
        <v>0</v>
      </c>
      <c r="T216" s="229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0" t="s">
        <v>238</v>
      </c>
      <c r="AT216" s="230" t="s">
        <v>153</v>
      </c>
      <c r="AU216" s="230" t="s">
        <v>83</v>
      </c>
      <c r="AY216" s="18" t="s">
        <v>150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8" t="s">
        <v>81</v>
      </c>
      <c r="BK216" s="231">
        <f>ROUND(I216*H216,2)</f>
        <v>0</v>
      </c>
      <c r="BL216" s="18" t="s">
        <v>238</v>
      </c>
      <c r="BM216" s="230" t="s">
        <v>243</v>
      </c>
    </row>
    <row r="217" s="14" customFormat="1">
      <c r="A217" s="14"/>
      <c r="B217" s="243"/>
      <c r="C217" s="244"/>
      <c r="D217" s="234" t="s">
        <v>166</v>
      </c>
      <c r="E217" s="245" t="s">
        <v>1</v>
      </c>
      <c r="F217" s="246" t="s">
        <v>244</v>
      </c>
      <c r="G217" s="244"/>
      <c r="H217" s="247">
        <v>6.84</v>
      </c>
      <c r="I217" s="248"/>
      <c r="J217" s="244"/>
      <c r="K217" s="244"/>
      <c r="L217" s="249"/>
      <c r="M217" s="250"/>
      <c r="N217" s="251"/>
      <c r="O217" s="251"/>
      <c r="P217" s="251"/>
      <c r="Q217" s="251"/>
      <c r="R217" s="251"/>
      <c r="S217" s="251"/>
      <c r="T217" s="252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3" t="s">
        <v>166</v>
      </c>
      <c r="AU217" s="253" t="s">
        <v>83</v>
      </c>
      <c r="AV217" s="14" t="s">
        <v>83</v>
      </c>
      <c r="AW217" s="14" t="s">
        <v>30</v>
      </c>
      <c r="AX217" s="14" t="s">
        <v>81</v>
      </c>
      <c r="AY217" s="253" t="s">
        <v>150</v>
      </c>
    </row>
    <row r="218" s="12" customFormat="1" ht="22.8" customHeight="1">
      <c r="A218" s="12"/>
      <c r="B218" s="203"/>
      <c r="C218" s="204"/>
      <c r="D218" s="205" t="s">
        <v>72</v>
      </c>
      <c r="E218" s="217" t="s">
        <v>245</v>
      </c>
      <c r="F218" s="217" t="s">
        <v>246</v>
      </c>
      <c r="G218" s="204"/>
      <c r="H218" s="204"/>
      <c r="I218" s="207"/>
      <c r="J218" s="218">
        <f>BK218</f>
        <v>0</v>
      </c>
      <c r="K218" s="204"/>
      <c r="L218" s="209"/>
      <c r="M218" s="210"/>
      <c r="N218" s="211"/>
      <c r="O218" s="211"/>
      <c r="P218" s="212">
        <f>SUM(P219:P243)</f>
        <v>0</v>
      </c>
      <c r="Q218" s="211"/>
      <c r="R218" s="212">
        <f>SUM(R219:R243)</f>
        <v>0</v>
      </c>
      <c r="S218" s="211"/>
      <c r="T218" s="213">
        <f>SUM(T219:T243)</f>
        <v>0.072000000000000008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14" t="s">
        <v>83</v>
      </c>
      <c r="AT218" s="215" t="s">
        <v>72</v>
      </c>
      <c r="AU218" s="215" t="s">
        <v>81</v>
      </c>
      <c r="AY218" s="214" t="s">
        <v>150</v>
      </c>
      <c r="BK218" s="216">
        <f>SUM(BK219:BK243)</f>
        <v>0</v>
      </c>
    </row>
    <row r="219" s="2" customFormat="1" ht="24.15" customHeight="1">
      <c r="A219" s="39"/>
      <c r="B219" s="40"/>
      <c r="C219" s="219" t="s">
        <v>337</v>
      </c>
      <c r="D219" s="219" t="s">
        <v>153</v>
      </c>
      <c r="E219" s="220" t="s">
        <v>247</v>
      </c>
      <c r="F219" s="221" t="s">
        <v>248</v>
      </c>
      <c r="G219" s="222" t="s">
        <v>200</v>
      </c>
      <c r="H219" s="223">
        <v>3</v>
      </c>
      <c r="I219" s="224"/>
      <c r="J219" s="225">
        <f>ROUND(I219*H219,2)</f>
        <v>0</v>
      </c>
      <c r="K219" s="221" t="s">
        <v>177</v>
      </c>
      <c r="L219" s="45"/>
      <c r="M219" s="226" t="s">
        <v>1</v>
      </c>
      <c r="N219" s="227" t="s">
        <v>38</v>
      </c>
      <c r="O219" s="92"/>
      <c r="P219" s="228">
        <f>O219*H219</f>
        <v>0</v>
      </c>
      <c r="Q219" s="228">
        <v>0</v>
      </c>
      <c r="R219" s="228">
        <f>Q219*H219</f>
        <v>0</v>
      </c>
      <c r="S219" s="228">
        <v>0.024</v>
      </c>
      <c r="T219" s="229">
        <f>S219*H219</f>
        <v>0.072000000000000008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0" t="s">
        <v>238</v>
      </c>
      <c r="AT219" s="230" t="s">
        <v>153</v>
      </c>
      <c r="AU219" s="230" t="s">
        <v>83</v>
      </c>
      <c r="AY219" s="18" t="s">
        <v>150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8" t="s">
        <v>81</v>
      </c>
      <c r="BK219" s="231">
        <f>ROUND(I219*H219,2)</f>
        <v>0</v>
      </c>
      <c r="BL219" s="18" t="s">
        <v>238</v>
      </c>
      <c r="BM219" s="230" t="s">
        <v>249</v>
      </c>
    </row>
    <row r="220" s="14" customFormat="1">
      <c r="A220" s="14"/>
      <c r="B220" s="243"/>
      <c r="C220" s="244"/>
      <c r="D220" s="234" t="s">
        <v>166</v>
      </c>
      <c r="E220" s="245" t="s">
        <v>1</v>
      </c>
      <c r="F220" s="246" t="s">
        <v>250</v>
      </c>
      <c r="G220" s="244"/>
      <c r="H220" s="247">
        <v>1</v>
      </c>
      <c r="I220" s="248"/>
      <c r="J220" s="244"/>
      <c r="K220" s="244"/>
      <c r="L220" s="249"/>
      <c r="M220" s="250"/>
      <c r="N220" s="251"/>
      <c r="O220" s="251"/>
      <c r="P220" s="251"/>
      <c r="Q220" s="251"/>
      <c r="R220" s="251"/>
      <c r="S220" s="251"/>
      <c r="T220" s="252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3" t="s">
        <v>166</v>
      </c>
      <c r="AU220" s="253" t="s">
        <v>83</v>
      </c>
      <c r="AV220" s="14" t="s">
        <v>83</v>
      </c>
      <c r="AW220" s="14" t="s">
        <v>30</v>
      </c>
      <c r="AX220" s="14" t="s">
        <v>73</v>
      </c>
      <c r="AY220" s="253" t="s">
        <v>150</v>
      </c>
    </row>
    <row r="221" s="14" customFormat="1">
      <c r="A221" s="14"/>
      <c r="B221" s="243"/>
      <c r="C221" s="244"/>
      <c r="D221" s="234" t="s">
        <v>166</v>
      </c>
      <c r="E221" s="245" t="s">
        <v>1</v>
      </c>
      <c r="F221" s="246" t="s">
        <v>251</v>
      </c>
      <c r="G221" s="244"/>
      <c r="H221" s="247">
        <v>2</v>
      </c>
      <c r="I221" s="248"/>
      <c r="J221" s="244"/>
      <c r="K221" s="244"/>
      <c r="L221" s="249"/>
      <c r="M221" s="250"/>
      <c r="N221" s="251"/>
      <c r="O221" s="251"/>
      <c r="P221" s="251"/>
      <c r="Q221" s="251"/>
      <c r="R221" s="251"/>
      <c r="S221" s="251"/>
      <c r="T221" s="252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3" t="s">
        <v>166</v>
      </c>
      <c r="AU221" s="253" t="s">
        <v>83</v>
      </c>
      <c r="AV221" s="14" t="s">
        <v>83</v>
      </c>
      <c r="AW221" s="14" t="s">
        <v>30</v>
      </c>
      <c r="AX221" s="14" t="s">
        <v>73</v>
      </c>
      <c r="AY221" s="253" t="s">
        <v>150</v>
      </c>
    </row>
    <row r="222" s="16" customFormat="1">
      <c r="A222" s="16"/>
      <c r="B222" s="265"/>
      <c r="C222" s="266"/>
      <c r="D222" s="234" t="s">
        <v>166</v>
      </c>
      <c r="E222" s="267" t="s">
        <v>1</v>
      </c>
      <c r="F222" s="268" t="s">
        <v>174</v>
      </c>
      <c r="G222" s="266"/>
      <c r="H222" s="269">
        <v>3</v>
      </c>
      <c r="I222" s="270"/>
      <c r="J222" s="266"/>
      <c r="K222" s="266"/>
      <c r="L222" s="271"/>
      <c r="M222" s="272"/>
      <c r="N222" s="273"/>
      <c r="O222" s="273"/>
      <c r="P222" s="273"/>
      <c r="Q222" s="273"/>
      <c r="R222" s="273"/>
      <c r="S222" s="273"/>
      <c r="T222" s="274"/>
      <c r="U222" s="16"/>
      <c r="V222" s="16"/>
      <c r="W222" s="16"/>
      <c r="X222" s="16"/>
      <c r="Y222" s="16"/>
      <c r="Z222" s="16"/>
      <c r="AA222" s="16"/>
      <c r="AB222" s="16"/>
      <c r="AC222" s="16"/>
      <c r="AD222" s="16"/>
      <c r="AE222" s="16"/>
      <c r="AT222" s="275" t="s">
        <v>166</v>
      </c>
      <c r="AU222" s="275" t="s">
        <v>83</v>
      </c>
      <c r="AV222" s="16" t="s">
        <v>157</v>
      </c>
      <c r="AW222" s="16" t="s">
        <v>30</v>
      </c>
      <c r="AX222" s="16" t="s">
        <v>81</v>
      </c>
      <c r="AY222" s="275" t="s">
        <v>150</v>
      </c>
    </row>
    <row r="223" s="2" customFormat="1" ht="24.15" customHeight="1">
      <c r="A223" s="39"/>
      <c r="B223" s="40"/>
      <c r="C223" s="219" t="s">
        <v>341</v>
      </c>
      <c r="D223" s="219" t="s">
        <v>153</v>
      </c>
      <c r="E223" s="220" t="s">
        <v>253</v>
      </c>
      <c r="F223" s="221" t="s">
        <v>254</v>
      </c>
      <c r="G223" s="222" t="s">
        <v>237</v>
      </c>
      <c r="H223" s="276"/>
      <c r="I223" s="224"/>
      <c r="J223" s="225">
        <f>ROUND(I223*H223,2)</f>
        <v>0</v>
      </c>
      <c r="K223" s="221" t="s">
        <v>177</v>
      </c>
      <c r="L223" s="45"/>
      <c r="M223" s="226" t="s">
        <v>1</v>
      </c>
      <c r="N223" s="227" t="s">
        <v>38</v>
      </c>
      <c r="O223" s="92"/>
      <c r="P223" s="228">
        <f>O223*H223</f>
        <v>0</v>
      </c>
      <c r="Q223" s="228">
        <v>0</v>
      </c>
      <c r="R223" s="228">
        <f>Q223*H223</f>
        <v>0</v>
      </c>
      <c r="S223" s="228">
        <v>0</v>
      </c>
      <c r="T223" s="229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0" t="s">
        <v>238</v>
      </c>
      <c r="AT223" s="230" t="s">
        <v>153</v>
      </c>
      <c r="AU223" s="230" t="s">
        <v>83</v>
      </c>
      <c r="AY223" s="18" t="s">
        <v>150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8" t="s">
        <v>81</v>
      </c>
      <c r="BK223" s="231">
        <f>ROUND(I223*H223,2)</f>
        <v>0</v>
      </c>
      <c r="BL223" s="18" t="s">
        <v>238</v>
      </c>
      <c r="BM223" s="230" t="s">
        <v>255</v>
      </c>
    </row>
    <row r="224" s="2" customFormat="1" ht="44.25" customHeight="1">
      <c r="A224" s="39"/>
      <c r="B224" s="40"/>
      <c r="C224" s="219" t="s">
        <v>345</v>
      </c>
      <c r="D224" s="219" t="s">
        <v>153</v>
      </c>
      <c r="E224" s="220" t="s">
        <v>257</v>
      </c>
      <c r="F224" s="221" t="s">
        <v>258</v>
      </c>
      <c r="G224" s="222" t="s">
        <v>200</v>
      </c>
      <c r="H224" s="223">
        <v>2</v>
      </c>
      <c r="I224" s="224"/>
      <c r="J224" s="225">
        <f>ROUND(I224*H224,2)</f>
        <v>0</v>
      </c>
      <c r="K224" s="221" t="s">
        <v>1</v>
      </c>
      <c r="L224" s="45"/>
      <c r="M224" s="226" t="s">
        <v>1</v>
      </c>
      <c r="N224" s="227" t="s">
        <v>38</v>
      </c>
      <c r="O224" s="92"/>
      <c r="P224" s="228">
        <f>O224*H224</f>
        <v>0</v>
      </c>
      <c r="Q224" s="228">
        <v>0</v>
      </c>
      <c r="R224" s="228">
        <f>Q224*H224</f>
        <v>0</v>
      </c>
      <c r="S224" s="228">
        <v>0</v>
      </c>
      <c r="T224" s="229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0" t="s">
        <v>238</v>
      </c>
      <c r="AT224" s="230" t="s">
        <v>153</v>
      </c>
      <c r="AU224" s="230" t="s">
        <v>83</v>
      </c>
      <c r="AY224" s="18" t="s">
        <v>150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8" t="s">
        <v>81</v>
      </c>
      <c r="BK224" s="231">
        <f>ROUND(I224*H224,2)</f>
        <v>0</v>
      </c>
      <c r="BL224" s="18" t="s">
        <v>238</v>
      </c>
      <c r="BM224" s="230" t="s">
        <v>259</v>
      </c>
    </row>
    <row r="225" s="2" customFormat="1">
      <c r="A225" s="39"/>
      <c r="B225" s="40"/>
      <c r="C225" s="41"/>
      <c r="D225" s="234" t="s">
        <v>260</v>
      </c>
      <c r="E225" s="41"/>
      <c r="F225" s="277" t="s">
        <v>261</v>
      </c>
      <c r="G225" s="41"/>
      <c r="H225" s="41"/>
      <c r="I225" s="278"/>
      <c r="J225" s="41"/>
      <c r="K225" s="41"/>
      <c r="L225" s="45"/>
      <c r="M225" s="279"/>
      <c r="N225" s="280"/>
      <c r="O225" s="92"/>
      <c r="P225" s="92"/>
      <c r="Q225" s="92"/>
      <c r="R225" s="92"/>
      <c r="S225" s="92"/>
      <c r="T225" s="93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260</v>
      </c>
      <c r="AU225" s="18" t="s">
        <v>83</v>
      </c>
    </row>
    <row r="226" s="14" customFormat="1">
      <c r="A226" s="14"/>
      <c r="B226" s="243"/>
      <c r="C226" s="244"/>
      <c r="D226" s="234" t="s">
        <v>166</v>
      </c>
      <c r="E226" s="245" t="s">
        <v>1</v>
      </c>
      <c r="F226" s="246" t="s">
        <v>262</v>
      </c>
      <c r="G226" s="244"/>
      <c r="H226" s="247">
        <v>1</v>
      </c>
      <c r="I226" s="248"/>
      <c r="J226" s="244"/>
      <c r="K226" s="244"/>
      <c r="L226" s="249"/>
      <c r="M226" s="250"/>
      <c r="N226" s="251"/>
      <c r="O226" s="251"/>
      <c r="P226" s="251"/>
      <c r="Q226" s="251"/>
      <c r="R226" s="251"/>
      <c r="S226" s="251"/>
      <c r="T226" s="252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3" t="s">
        <v>166</v>
      </c>
      <c r="AU226" s="253" t="s">
        <v>83</v>
      </c>
      <c r="AV226" s="14" t="s">
        <v>83</v>
      </c>
      <c r="AW226" s="14" t="s">
        <v>30</v>
      </c>
      <c r="AX226" s="14" t="s">
        <v>73</v>
      </c>
      <c r="AY226" s="253" t="s">
        <v>150</v>
      </c>
    </row>
    <row r="227" s="14" customFormat="1">
      <c r="A227" s="14"/>
      <c r="B227" s="243"/>
      <c r="C227" s="244"/>
      <c r="D227" s="234" t="s">
        <v>166</v>
      </c>
      <c r="E227" s="245" t="s">
        <v>1</v>
      </c>
      <c r="F227" s="246" t="s">
        <v>263</v>
      </c>
      <c r="G227" s="244"/>
      <c r="H227" s="247">
        <v>1</v>
      </c>
      <c r="I227" s="248"/>
      <c r="J227" s="244"/>
      <c r="K227" s="244"/>
      <c r="L227" s="249"/>
      <c r="M227" s="250"/>
      <c r="N227" s="251"/>
      <c r="O227" s="251"/>
      <c r="P227" s="251"/>
      <c r="Q227" s="251"/>
      <c r="R227" s="251"/>
      <c r="S227" s="251"/>
      <c r="T227" s="252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3" t="s">
        <v>166</v>
      </c>
      <c r="AU227" s="253" t="s">
        <v>83</v>
      </c>
      <c r="AV227" s="14" t="s">
        <v>83</v>
      </c>
      <c r="AW227" s="14" t="s">
        <v>30</v>
      </c>
      <c r="AX227" s="14" t="s">
        <v>73</v>
      </c>
      <c r="AY227" s="253" t="s">
        <v>150</v>
      </c>
    </row>
    <row r="228" s="16" customFormat="1">
      <c r="A228" s="16"/>
      <c r="B228" s="265"/>
      <c r="C228" s="266"/>
      <c r="D228" s="234" t="s">
        <v>166</v>
      </c>
      <c r="E228" s="267" t="s">
        <v>1</v>
      </c>
      <c r="F228" s="268" t="s">
        <v>174</v>
      </c>
      <c r="G228" s="266"/>
      <c r="H228" s="269">
        <v>2</v>
      </c>
      <c r="I228" s="270"/>
      <c r="J228" s="266"/>
      <c r="K228" s="266"/>
      <c r="L228" s="271"/>
      <c r="M228" s="272"/>
      <c r="N228" s="273"/>
      <c r="O228" s="273"/>
      <c r="P228" s="273"/>
      <c r="Q228" s="273"/>
      <c r="R228" s="273"/>
      <c r="S228" s="273"/>
      <c r="T228" s="274"/>
      <c r="U228" s="16"/>
      <c r="V228" s="16"/>
      <c r="W228" s="16"/>
      <c r="X228" s="16"/>
      <c r="Y228" s="16"/>
      <c r="Z228" s="16"/>
      <c r="AA228" s="16"/>
      <c r="AB228" s="16"/>
      <c r="AC228" s="16"/>
      <c r="AD228" s="16"/>
      <c r="AE228" s="16"/>
      <c r="AT228" s="275" t="s">
        <v>166</v>
      </c>
      <c r="AU228" s="275" t="s">
        <v>83</v>
      </c>
      <c r="AV228" s="16" t="s">
        <v>157</v>
      </c>
      <c r="AW228" s="16" t="s">
        <v>30</v>
      </c>
      <c r="AX228" s="16" t="s">
        <v>81</v>
      </c>
      <c r="AY228" s="275" t="s">
        <v>150</v>
      </c>
    </row>
    <row r="229" s="2" customFormat="1" ht="21.75" customHeight="1">
      <c r="A229" s="39"/>
      <c r="B229" s="40"/>
      <c r="C229" s="219" t="s">
        <v>350</v>
      </c>
      <c r="D229" s="219" t="s">
        <v>153</v>
      </c>
      <c r="E229" s="220" t="s">
        <v>265</v>
      </c>
      <c r="F229" s="221" t="s">
        <v>266</v>
      </c>
      <c r="G229" s="222" t="s">
        <v>200</v>
      </c>
      <c r="H229" s="223">
        <v>2</v>
      </c>
      <c r="I229" s="224"/>
      <c r="J229" s="225">
        <f>ROUND(I229*H229,2)</f>
        <v>0</v>
      </c>
      <c r="K229" s="221" t="s">
        <v>1</v>
      </c>
      <c r="L229" s="45"/>
      <c r="M229" s="226" t="s">
        <v>1</v>
      </c>
      <c r="N229" s="227" t="s">
        <v>38</v>
      </c>
      <c r="O229" s="92"/>
      <c r="P229" s="228">
        <f>O229*H229</f>
        <v>0</v>
      </c>
      <c r="Q229" s="228">
        <v>0</v>
      </c>
      <c r="R229" s="228">
        <f>Q229*H229</f>
        <v>0</v>
      </c>
      <c r="S229" s="228">
        <v>0</v>
      </c>
      <c r="T229" s="229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0" t="s">
        <v>238</v>
      </c>
      <c r="AT229" s="230" t="s">
        <v>153</v>
      </c>
      <c r="AU229" s="230" t="s">
        <v>83</v>
      </c>
      <c r="AY229" s="18" t="s">
        <v>150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8" t="s">
        <v>81</v>
      </c>
      <c r="BK229" s="231">
        <f>ROUND(I229*H229,2)</f>
        <v>0</v>
      </c>
      <c r="BL229" s="18" t="s">
        <v>238</v>
      </c>
      <c r="BM229" s="230" t="s">
        <v>267</v>
      </c>
    </row>
    <row r="230" s="2" customFormat="1">
      <c r="A230" s="39"/>
      <c r="B230" s="40"/>
      <c r="C230" s="41"/>
      <c r="D230" s="234" t="s">
        <v>260</v>
      </c>
      <c r="E230" s="41"/>
      <c r="F230" s="277" t="s">
        <v>261</v>
      </c>
      <c r="G230" s="41"/>
      <c r="H230" s="41"/>
      <c r="I230" s="278"/>
      <c r="J230" s="41"/>
      <c r="K230" s="41"/>
      <c r="L230" s="45"/>
      <c r="M230" s="279"/>
      <c r="N230" s="280"/>
      <c r="O230" s="92"/>
      <c r="P230" s="92"/>
      <c r="Q230" s="92"/>
      <c r="R230" s="92"/>
      <c r="S230" s="92"/>
      <c r="T230" s="93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260</v>
      </c>
      <c r="AU230" s="18" t="s">
        <v>83</v>
      </c>
    </row>
    <row r="231" s="14" customFormat="1">
      <c r="A231" s="14"/>
      <c r="B231" s="243"/>
      <c r="C231" s="244"/>
      <c r="D231" s="234" t="s">
        <v>166</v>
      </c>
      <c r="E231" s="245" t="s">
        <v>1</v>
      </c>
      <c r="F231" s="246" t="s">
        <v>262</v>
      </c>
      <c r="G231" s="244"/>
      <c r="H231" s="247">
        <v>1</v>
      </c>
      <c r="I231" s="248"/>
      <c r="J231" s="244"/>
      <c r="K231" s="244"/>
      <c r="L231" s="249"/>
      <c r="M231" s="250"/>
      <c r="N231" s="251"/>
      <c r="O231" s="251"/>
      <c r="P231" s="251"/>
      <c r="Q231" s="251"/>
      <c r="R231" s="251"/>
      <c r="S231" s="251"/>
      <c r="T231" s="252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3" t="s">
        <v>166</v>
      </c>
      <c r="AU231" s="253" t="s">
        <v>83</v>
      </c>
      <c r="AV231" s="14" t="s">
        <v>83</v>
      </c>
      <c r="AW231" s="14" t="s">
        <v>30</v>
      </c>
      <c r="AX231" s="14" t="s">
        <v>73</v>
      </c>
      <c r="AY231" s="253" t="s">
        <v>150</v>
      </c>
    </row>
    <row r="232" s="14" customFormat="1">
      <c r="A232" s="14"/>
      <c r="B232" s="243"/>
      <c r="C232" s="244"/>
      <c r="D232" s="234" t="s">
        <v>166</v>
      </c>
      <c r="E232" s="245" t="s">
        <v>1</v>
      </c>
      <c r="F232" s="246" t="s">
        <v>263</v>
      </c>
      <c r="G232" s="244"/>
      <c r="H232" s="247">
        <v>1</v>
      </c>
      <c r="I232" s="248"/>
      <c r="J232" s="244"/>
      <c r="K232" s="244"/>
      <c r="L232" s="249"/>
      <c r="M232" s="250"/>
      <c r="N232" s="251"/>
      <c r="O232" s="251"/>
      <c r="P232" s="251"/>
      <c r="Q232" s="251"/>
      <c r="R232" s="251"/>
      <c r="S232" s="251"/>
      <c r="T232" s="252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3" t="s">
        <v>166</v>
      </c>
      <c r="AU232" s="253" t="s">
        <v>83</v>
      </c>
      <c r="AV232" s="14" t="s">
        <v>83</v>
      </c>
      <c r="AW232" s="14" t="s">
        <v>30</v>
      </c>
      <c r="AX232" s="14" t="s">
        <v>73</v>
      </c>
      <c r="AY232" s="253" t="s">
        <v>150</v>
      </c>
    </row>
    <row r="233" s="16" customFormat="1">
      <c r="A233" s="16"/>
      <c r="B233" s="265"/>
      <c r="C233" s="266"/>
      <c r="D233" s="234" t="s">
        <v>166</v>
      </c>
      <c r="E233" s="267" t="s">
        <v>1</v>
      </c>
      <c r="F233" s="268" t="s">
        <v>174</v>
      </c>
      <c r="G233" s="266"/>
      <c r="H233" s="269">
        <v>2</v>
      </c>
      <c r="I233" s="270"/>
      <c r="J233" s="266"/>
      <c r="K233" s="266"/>
      <c r="L233" s="271"/>
      <c r="M233" s="272"/>
      <c r="N233" s="273"/>
      <c r="O233" s="273"/>
      <c r="P233" s="273"/>
      <c r="Q233" s="273"/>
      <c r="R233" s="273"/>
      <c r="S233" s="273"/>
      <c r="T233" s="274"/>
      <c r="U233" s="16"/>
      <c r="V233" s="16"/>
      <c r="W233" s="16"/>
      <c r="X233" s="16"/>
      <c r="Y233" s="16"/>
      <c r="Z233" s="16"/>
      <c r="AA233" s="16"/>
      <c r="AB233" s="16"/>
      <c r="AC233" s="16"/>
      <c r="AD233" s="16"/>
      <c r="AE233" s="16"/>
      <c r="AT233" s="275" t="s">
        <v>166</v>
      </c>
      <c r="AU233" s="275" t="s">
        <v>83</v>
      </c>
      <c r="AV233" s="16" t="s">
        <v>157</v>
      </c>
      <c r="AW233" s="16" t="s">
        <v>30</v>
      </c>
      <c r="AX233" s="16" t="s">
        <v>81</v>
      </c>
      <c r="AY233" s="275" t="s">
        <v>150</v>
      </c>
    </row>
    <row r="234" s="2" customFormat="1" ht="16.5" customHeight="1">
      <c r="A234" s="39"/>
      <c r="B234" s="40"/>
      <c r="C234" s="219" t="s">
        <v>355</v>
      </c>
      <c r="D234" s="219" t="s">
        <v>153</v>
      </c>
      <c r="E234" s="220" t="s">
        <v>269</v>
      </c>
      <c r="F234" s="221" t="s">
        <v>270</v>
      </c>
      <c r="G234" s="222" t="s">
        <v>200</v>
      </c>
      <c r="H234" s="223">
        <v>2</v>
      </c>
      <c r="I234" s="224"/>
      <c r="J234" s="225">
        <f>ROUND(I234*H234,2)</f>
        <v>0</v>
      </c>
      <c r="K234" s="221" t="s">
        <v>1</v>
      </c>
      <c r="L234" s="45"/>
      <c r="M234" s="226" t="s">
        <v>1</v>
      </c>
      <c r="N234" s="227" t="s">
        <v>38</v>
      </c>
      <c r="O234" s="92"/>
      <c r="P234" s="228">
        <f>O234*H234</f>
        <v>0</v>
      </c>
      <c r="Q234" s="228">
        <v>0</v>
      </c>
      <c r="R234" s="228">
        <f>Q234*H234</f>
        <v>0</v>
      </c>
      <c r="S234" s="228">
        <v>0</v>
      </c>
      <c r="T234" s="229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0" t="s">
        <v>238</v>
      </c>
      <c r="AT234" s="230" t="s">
        <v>153</v>
      </c>
      <c r="AU234" s="230" t="s">
        <v>83</v>
      </c>
      <c r="AY234" s="18" t="s">
        <v>150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18" t="s">
        <v>81</v>
      </c>
      <c r="BK234" s="231">
        <f>ROUND(I234*H234,2)</f>
        <v>0</v>
      </c>
      <c r="BL234" s="18" t="s">
        <v>238</v>
      </c>
      <c r="BM234" s="230" t="s">
        <v>271</v>
      </c>
    </row>
    <row r="235" s="2" customFormat="1">
      <c r="A235" s="39"/>
      <c r="B235" s="40"/>
      <c r="C235" s="41"/>
      <c r="D235" s="234" t="s">
        <v>260</v>
      </c>
      <c r="E235" s="41"/>
      <c r="F235" s="277" t="s">
        <v>261</v>
      </c>
      <c r="G235" s="41"/>
      <c r="H235" s="41"/>
      <c r="I235" s="278"/>
      <c r="J235" s="41"/>
      <c r="K235" s="41"/>
      <c r="L235" s="45"/>
      <c r="M235" s="279"/>
      <c r="N235" s="280"/>
      <c r="O235" s="92"/>
      <c r="P235" s="92"/>
      <c r="Q235" s="92"/>
      <c r="R235" s="92"/>
      <c r="S235" s="92"/>
      <c r="T235" s="93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260</v>
      </c>
      <c r="AU235" s="18" t="s">
        <v>83</v>
      </c>
    </row>
    <row r="236" s="14" customFormat="1">
      <c r="A236" s="14"/>
      <c r="B236" s="243"/>
      <c r="C236" s="244"/>
      <c r="D236" s="234" t="s">
        <v>166</v>
      </c>
      <c r="E236" s="245" t="s">
        <v>1</v>
      </c>
      <c r="F236" s="246" t="s">
        <v>262</v>
      </c>
      <c r="G236" s="244"/>
      <c r="H236" s="247">
        <v>1</v>
      </c>
      <c r="I236" s="248"/>
      <c r="J236" s="244"/>
      <c r="K236" s="244"/>
      <c r="L236" s="249"/>
      <c r="M236" s="250"/>
      <c r="N236" s="251"/>
      <c r="O236" s="251"/>
      <c r="P236" s="251"/>
      <c r="Q236" s="251"/>
      <c r="R236" s="251"/>
      <c r="S236" s="251"/>
      <c r="T236" s="252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3" t="s">
        <v>166</v>
      </c>
      <c r="AU236" s="253" t="s">
        <v>83</v>
      </c>
      <c r="AV236" s="14" t="s">
        <v>83</v>
      </c>
      <c r="AW236" s="14" t="s">
        <v>30</v>
      </c>
      <c r="AX236" s="14" t="s">
        <v>73</v>
      </c>
      <c r="AY236" s="253" t="s">
        <v>150</v>
      </c>
    </row>
    <row r="237" s="14" customFormat="1">
      <c r="A237" s="14"/>
      <c r="B237" s="243"/>
      <c r="C237" s="244"/>
      <c r="D237" s="234" t="s">
        <v>166</v>
      </c>
      <c r="E237" s="245" t="s">
        <v>1</v>
      </c>
      <c r="F237" s="246" t="s">
        <v>263</v>
      </c>
      <c r="G237" s="244"/>
      <c r="H237" s="247">
        <v>1</v>
      </c>
      <c r="I237" s="248"/>
      <c r="J237" s="244"/>
      <c r="K237" s="244"/>
      <c r="L237" s="249"/>
      <c r="M237" s="250"/>
      <c r="N237" s="251"/>
      <c r="O237" s="251"/>
      <c r="P237" s="251"/>
      <c r="Q237" s="251"/>
      <c r="R237" s="251"/>
      <c r="S237" s="251"/>
      <c r="T237" s="252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3" t="s">
        <v>166</v>
      </c>
      <c r="AU237" s="253" t="s">
        <v>83</v>
      </c>
      <c r="AV237" s="14" t="s">
        <v>83</v>
      </c>
      <c r="AW237" s="14" t="s">
        <v>30</v>
      </c>
      <c r="AX237" s="14" t="s">
        <v>73</v>
      </c>
      <c r="AY237" s="253" t="s">
        <v>150</v>
      </c>
    </row>
    <row r="238" s="16" customFormat="1">
      <c r="A238" s="16"/>
      <c r="B238" s="265"/>
      <c r="C238" s="266"/>
      <c r="D238" s="234" t="s">
        <v>166</v>
      </c>
      <c r="E238" s="267" t="s">
        <v>1</v>
      </c>
      <c r="F238" s="268" t="s">
        <v>174</v>
      </c>
      <c r="G238" s="266"/>
      <c r="H238" s="269">
        <v>2</v>
      </c>
      <c r="I238" s="270"/>
      <c r="J238" s="266"/>
      <c r="K238" s="266"/>
      <c r="L238" s="271"/>
      <c r="M238" s="272"/>
      <c r="N238" s="273"/>
      <c r="O238" s="273"/>
      <c r="P238" s="273"/>
      <c r="Q238" s="273"/>
      <c r="R238" s="273"/>
      <c r="S238" s="273"/>
      <c r="T238" s="274"/>
      <c r="U238" s="16"/>
      <c r="V238" s="16"/>
      <c r="W238" s="16"/>
      <c r="X238" s="16"/>
      <c r="Y238" s="16"/>
      <c r="Z238" s="16"/>
      <c r="AA238" s="16"/>
      <c r="AB238" s="16"/>
      <c r="AC238" s="16"/>
      <c r="AD238" s="16"/>
      <c r="AE238" s="16"/>
      <c r="AT238" s="275" t="s">
        <v>166</v>
      </c>
      <c r="AU238" s="275" t="s">
        <v>83</v>
      </c>
      <c r="AV238" s="16" t="s">
        <v>157</v>
      </c>
      <c r="AW238" s="16" t="s">
        <v>30</v>
      </c>
      <c r="AX238" s="16" t="s">
        <v>81</v>
      </c>
      <c r="AY238" s="275" t="s">
        <v>150</v>
      </c>
    </row>
    <row r="239" s="2" customFormat="1" ht="24.15" customHeight="1">
      <c r="A239" s="39"/>
      <c r="B239" s="40"/>
      <c r="C239" s="219" t="s">
        <v>362</v>
      </c>
      <c r="D239" s="219" t="s">
        <v>153</v>
      </c>
      <c r="E239" s="220" t="s">
        <v>277</v>
      </c>
      <c r="F239" s="221" t="s">
        <v>278</v>
      </c>
      <c r="G239" s="222" t="s">
        <v>200</v>
      </c>
      <c r="H239" s="223">
        <v>2</v>
      </c>
      <c r="I239" s="224"/>
      <c r="J239" s="225">
        <f>ROUND(I239*H239,2)</f>
        <v>0</v>
      </c>
      <c r="K239" s="221" t="s">
        <v>1</v>
      </c>
      <c r="L239" s="45"/>
      <c r="M239" s="226" t="s">
        <v>1</v>
      </c>
      <c r="N239" s="227" t="s">
        <v>38</v>
      </c>
      <c r="O239" s="92"/>
      <c r="P239" s="228">
        <f>O239*H239</f>
        <v>0</v>
      </c>
      <c r="Q239" s="228">
        <v>0</v>
      </c>
      <c r="R239" s="228">
        <f>Q239*H239</f>
        <v>0</v>
      </c>
      <c r="S239" s="228">
        <v>0</v>
      </c>
      <c r="T239" s="229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0" t="s">
        <v>238</v>
      </c>
      <c r="AT239" s="230" t="s">
        <v>153</v>
      </c>
      <c r="AU239" s="230" t="s">
        <v>83</v>
      </c>
      <c r="AY239" s="18" t="s">
        <v>150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8" t="s">
        <v>81</v>
      </c>
      <c r="BK239" s="231">
        <f>ROUND(I239*H239,2)</f>
        <v>0</v>
      </c>
      <c r="BL239" s="18" t="s">
        <v>238</v>
      </c>
      <c r="BM239" s="230" t="s">
        <v>279</v>
      </c>
    </row>
    <row r="240" s="2" customFormat="1" ht="33" customHeight="1">
      <c r="A240" s="39"/>
      <c r="B240" s="40"/>
      <c r="C240" s="219" t="s">
        <v>368</v>
      </c>
      <c r="D240" s="219" t="s">
        <v>153</v>
      </c>
      <c r="E240" s="220" t="s">
        <v>281</v>
      </c>
      <c r="F240" s="221" t="s">
        <v>282</v>
      </c>
      <c r="G240" s="222" t="s">
        <v>200</v>
      </c>
      <c r="H240" s="223">
        <v>1</v>
      </c>
      <c r="I240" s="224"/>
      <c r="J240" s="225">
        <f>ROUND(I240*H240,2)</f>
        <v>0</v>
      </c>
      <c r="K240" s="221" t="s">
        <v>1</v>
      </c>
      <c r="L240" s="45"/>
      <c r="M240" s="226" t="s">
        <v>1</v>
      </c>
      <c r="N240" s="227" t="s">
        <v>38</v>
      </c>
      <c r="O240" s="92"/>
      <c r="P240" s="228">
        <f>O240*H240</f>
        <v>0</v>
      </c>
      <c r="Q240" s="228">
        <v>0</v>
      </c>
      <c r="R240" s="228">
        <f>Q240*H240</f>
        <v>0</v>
      </c>
      <c r="S240" s="228">
        <v>0</v>
      </c>
      <c r="T240" s="229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0" t="s">
        <v>238</v>
      </c>
      <c r="AT240" s="230" t="s">
        <v>153</v>
      </c>
      <c r="AU240" s="230" t="s">
        <v>83</v>
      </c>
      <c r="AY240" s="18" t="s">
        <v>150</v>
      </c>
      <c r="BE240" s="231">
        <f>IF(N240="základní",J240,0)</f>
        <v>0</v>
      </c>
      <c r="BF240" s="231">
        <f>IF(N240="snížená",J240,0)</f>
        <v>0</v>
      </c>
      <c r="BG240" s="231">
        <f>IF(N240="zákl. přenesená",J240,0)</f>
        <v>0</v>
      </c>
      <c r="BH240" s="231">
        <f>IF(N240="sníž. přenesená",J240,0)</f>
        <v>0</v>
      </c>
      <c r="BI240" s="231">
        <f>IF(N240="nulová",J240,0)</f>
        <v>0</v>
      </c>
      <c r="BJ240" s="18" t="s">
        <v>81</v>
      </c>
      <c r="BK240" s="231">
        <f>ROUND(I240*H240,2)</f>
        <v>0</v>
      </c>
      <c r="BL240" s="18" t="s">
        <v>238</v>
      </c>
      <c r="BM240" s="230" t="s">
        <v>283</v>
      </c>
    </row>
    <row r="241" s="2" customFormat="1" ht="24.15" customHeight="1">
      <c r="A241" s="39"/>
      <c r="B241" s="40"/>
      <c r="C241" s="219" t="s">
        <v>377</v>
      </c>
      <c r="D241" s="219" t="s">
        <v>153</v>
      </c>
      <c r="E241" s="220" t="s">
        <v>285</v>
      </c>
      <c r="F241" s="221" t="s">
        <v>286</v>
      </c>
      <c r="G241" s="222" t="s">
        <v>200</v>
      </c>
      <c r="H241" s="223">
        <v>1</v>
      </c>
      <c r="I241" s="224"/>
      <c r="J241" s="225">
        <f>ROUND(I241*H241,2)</f>
        <v>0</v>
      </c>
      <c r="K241" s="221" t="s">
        <v>1</v>
      </c>
      <c r="L241" s="45"/>
      <c r="M241" s="226" t="s">
        <v>1</v>
      </c>
      <c r="N241" s="227" t="s">
        <v>38</v>
      </c>
      <c r="O241" s="92"/>
      <c r="P241" s="228">
        <f>O241*H241</f>
        <v>0</v>
      </c>
      <c r="Q241" s="228">
        <v>0</v>
      </c>
      <c r="R241" s="228">
        <f>Q241*H241</f>
        <v>0</v>
      </c>
      <c r="S241" s="228">
        <v>0</v>
      </c>
      <c r="T241" s="229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0" t="s">
        <v>238</v>
      </c>
      <c r="AT241" s="230" t="s">
        <v>153</v>
      </c>
      <c r="AU241" s="230" t="s">
        <v>83</v>
      </c>
      <c r="AY241" s="18" t="s">
        <v>150</v>
      </c>
      <c r="BE241" s="231">
        <f>IF(N241="základní",J241,0)</f>
        <v>0</v>
      </c>
      <c r="BF241" s="231">
        <f>IF(N241="snížená",J241,0)</f>
        <v>0</v>
      </c>
      <c r="BG241" s="231">
        <f>IF(N241="zákl. přenesená",J241,0)</f>
        <v>0</v>
      </c>
      <c r="BH241" s="231">
        <f>IF(N241="sníž. přenesená",J241,0)</f>
        <v>0</v>
      </c>
      <c r="BI241" s="231">
        <f>IF(N241="nulová",J241,0)</f>
        <v>0</v>
      </c>
      <c r="BJ241" s="18" t="s">
        <v>81</v>
      </c>
      <c r="BK241" s="231">
        <f>ROUND(I241*H241,2)</f>
        <v>0</v>
      </c>
      <c r="BL241" s="18" t="s">
        <v>238</v>
      </c>
      <c r="BM241" s="230" t="s">
        <v>287</v>
      </c>
    </row>
    <row r="242" s="2" customFormat="1" ht="24.15" customHeight="1">
      <c r="A242" s="39"/>
      <c r="B242" s="40"/>
      <c r="C242" s="219" t="s">
        <v>381</v>
      </c>
      <c r="D242" s="219" t="s">
        <v>153</v>
      </c>
      <c r="E242" s="220" t="s">
        <v>289</v>
      </c>
      <c r="F242" s="221" t="s">
        <v>290</v>
      </c>
      <c r="G242" s="222" t="s">
        <v>200</v>
      </c>
      <c r="H242" s="223">
        <v>1</v>
      </c>
      <c r="I242" s="224"/>
      <c r="J242" s="225">
        <f>ROUND(I242*H242,2)</f>
        <v>0</v>
      </c>
      <c r="K242" s="221" t="s">
        <v>1</v>
      </c>
      <c r="L242" s="45"/>
      <c r="M242" s="226" t="s">
        <v>1</v>
      </c>
      <c r="N242" s="227" t="s">
        <v>38</v>
      </c>
      <c r="O242" s="92"/>
      <c r="P242" s="228">
        <f>O242*H242</f>
        <v>0</v>
      </c>
      <c r="Q242" s="228">
        <v>0</v>
      </c>
      <c r="R242" s="228">
        <f>Q242*H242</f>
        <v>0</v>
      </c>
      <c r="S242" s="228">
        <v>0</v>
      </c>
      <c r="T242" s="229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0" t="s">
        <v>238</v>
      </c>
      <c r="AT242" s="230" t="s">
        <v>153</v>
      </c>
      <c r="AU242" s="230" t="s">
        <v>83</v>
      </c>
      <c r="AY242" s="18" t="s">
        <v>150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18" t="s">
        <v>81</v>
      </c>
      <c r="BK242" s="231">
        <f>ROUND(I242*H242,2)</f>
        <v>0</v>
      </c>
      <c r="BL242" s="18" t="s">
        <v>238</v>
      </c>
      <c r="BM242" s="230" t="s">
        <v>291</v>
      </c>
    </row>
    <row r="243" s="2" customFormat="1" ht="16.5" customHeight="1">
      <c r="A243" s="39"/>
      <c r="B243" s="40"/>
      <c r="C243" s="219" t="s">
        <v>389</v>
      </c>
      <c r="D243" s="219" t="s">
        <v>153</v>
      </c>
      <c r="E243" s="220" t="s">
        <v>548</v>
      </c>
      <c r="F243" s="221" t="s">
        <v>549</v>
      </c>
      <c r="G243" s="222" t="s">
        <v>200</v>
      </c>
      <c r="H243" s="223">
        <v>1</v>
      </c>
      <c r="I243" s="224"/>
      <c r="J243" s="225">
        <f>ROUND(I243*H243,2)</f>
        <v>0</v>
      </c>
      <c r="K243" s="221" t="s">
        <v>1</v>
      </c>
      <c r="L243" s="45"/>
      <c r="M243" s="226" t="s">
        <v>1</v>
      </c>
      <c r="N243" s="227" t="s">
        <v>38</v>
      </c>
      <c r="O243" s="92"/>
      <c r="P243" s="228">
        <f>O243*H243</f>
        <v>0</v>
      </c>
      <c r="Q243" s="228">
        <v>0</v>
      </c>
      <c r="R243" s="228">
        <f>Q243*H243</f>
        <v>0</v>
      </c>
      <c r="S243" s="228">
        <v>0</v>
      </c>
      <c r="T243" s="229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0" t="s">
        <v>238</v>
      </c>
      <c r="AT243" s="230" t="s">
        <v>153</v>
      </c>
      <c r="AU243" s="230" t="s">
        <v>83</v>
      </c>
      <c r="AY243" s="18" t="s">
        <v>150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18" t="s">
        <v>81</v>
      </c>
      <c r="BK243" s="231">
        <f>ROUND(I243*H243,2)</f>
        <v>0</v>
      </c>
      <c r="BL243" s="18" t="s">
        <v>238</v>
      </c>
      <c r="BM243" s="230" t="s">
        <v>550</v>
      </c>
    </row>
    <row r="244" s="12" customFormat="1" ht="22.8" customHeight="1">
      <c r="A244" s="12"/>
      <c r="B244" s="203"/>
      <c r="C244" s="204"/>
      <c r="D244" s="205" t="s">
        <v>72</v>
      </c>
      <c r="E244" s="217" t="s">
        <v>292</v>
      </c>
      <c r="F244" s="217" t="s">
        <v>293</v>
      </c>
      <c r="G244" s="204"/>
      <c r="H244" s="204"/>
      <c r="I244" s="207"/>
      <c r="J244" s="218">
        <f>BK244</f>
        <v>0</v>
      </c>
      <c r="K244" s="204"/>
      <c r="L244" s="209"/>
      <c r="M244" s="210"/>
      <c r="N244" s="211"/>
      <c r="O244" s="211"/>
      <c r="P244" s="212">
        <f>SUM(P245:P260)</f>
        <v>0</v>
      </c>
      <c r="Q244" s="211"/>
      <c r="R244" s="212">
        <f>SUM(R245:R260)</f>
        <v>0.15896</v>
      </c>
      <c r="S244" s="211"/>
      <c r="T244" s="213">
        <f>SUM(T245:T260)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14" t="s">
        <v>83</v>
      </c>
      <c r="AT244" s="215" t="s">
        <v>72</v>
      </c>
      <c r="AU244" s="215" t="s">
        <v>81</v>
      </c>
      <c r="AY244" s="214" t="s">
        <v>150</v>
      </c>
      <c r="BK244" s="216">
        <f>SUM(BK245:BK260)</f>
        <v>0</v>
      </c>
    </row>
    <row r="245" s="2" customFormat="1" ht="16.5" customHeight="1">
      <c r="A245" s="39"/>
      <c r="B245" s="40"/>
      <c r="C245" s="219" t="s">
        <v>484</v>
      </c>
      <c r="D245" s="219" t="s">
        <v>153</v>
      </c>
      <c r="E245" s="220" t="s">
        <v>295</v>
      </c>
      <c r="F245" s="221" t="s">
        <v>296</v>
      </c>
      <c r="G245" s="222" t="s">
        <v>163</v>
      </c>
      <c r="H245" s="223">
        <v>32.96</v>
      </c>
      <c r="I245" s="224"/>
      <c r="J245" s="225">
        <f>ROUND(I245*H245,2)</f>
        <v>0</v>
      </c>
      <c r="K245" s="221" t="s">
        <v>177</v>
      </c>
      <c r="L245" s="45"/>
      <c r="M245" s="226" t="s">
        <v>1</v>
      </c>
      <c r="N245" s="227" t="s">
        <v>38</v>
      </c>
      <c r="O245" s="92"/>
      <c r="P245" s="228">
        <f>O245*H245</f>
        <v>0</v>
      </c>
      <c r="Q245" s="228">
        <v>0.00029999999999999996</v>
      </c>
      <c r="R245" s="228">
        <f>Q245*H245</f>
        <v>0.009888</v>
      </c>
      <c r="S245" s="228">
        <v>0</v>
      </c>
      <c r="T245" s="229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0" t="s">
        <v>238</v>
      </c>
      <c r="AT245" s="230" t="s">
        <v>153</v>
      </c>
      <c r="AU245" s="230" t="s">
        <v>83</v>
      </c>
      <c r="AY245" s="18" t="s">
        <v>150</v>
      </c>
      <c r="BE245" s="231">
        <f>IF(N245="základní",J245,0)</f>
        <v>0</v>
      </c>
      <c r="BF245" s="231">
        <f>IF(N245="snížená",J245,0)</f>
        <v>0</v>
      </c>
      <c r="BG245" s="231">
        <f>IF(N245="zákl. přenesená",J245,0)</f>
        <v>0</v>
      </c>
      <c r="BH245" s="231">
        <f>IF(N245="sníž. přenesená",J245,0)</f>
        <v>0</v>
      </c>
      <c r="BI245" s="231">
        <f>IF(N245="nulová",J245,0)</f>
        <v>0</v>
      </c>
      <c r="BJ245" s="18" t="s">
        <v>81</v>
      </c>
      <c r="BK245" s="231">
        <f>ROUND(I245*H245,2)</f>
        <v>0</v>
      </c>
      <c r="BL245" s="18" t="s">
        <v>238</v>
      </c>
      <c r="BM245" s="230" t="s">
        <v>297</v>
      </c>
    </row>
    <row r="246" s="14" customFormat="1">
      <c r="A246" s="14"/>
      <c r="B246" s="243"/>
      <c r="C246" s="244"/>
      <c r="D246" s="234" t="s">
        <v>166</v>
      </c>
      <c r="E246" s="245" t="s">
        <v>1</v>
      </c>
      <c r="F246" s="246" t="s">
        <v>298</v>
      </c>
      <c r="G246" s="244"/>
      <c r="H246" s="247">
        <v>0.96</v>
      </c>
      <c r="I246" s="248"/>
      <c r="J246" s="244"/>
      <c r="K246" s="244"/>
      <c r="L246" s="249"/>
      <c r="M246" s="250"/>
      <c r="N246" s="251"/>
      <c r="O246" s="251"/>
      <c r="P246" s="251"/>
      <c r="Q246" s="251"/>
      <c r="R246" s="251"/>
      <c r="S246" s="251"/>
      <c r="T246" s="252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3" t="s">
        <v>166</v>
      </c>
      <c r="AU246" s="253" t="s">
        <v>83</v>
      </c>
      <c r="AV246" s="14" t="s">
        <v>83</v>
      </c>
      <c r="AW246" s="14" t="s">
        <v>30</v>
      </c>
      <c r="AX246" s="14" t="s">
        <v>73</v>
      </c>
      <c r="AY246" s="253" t="s">
        <v>150</v>
      </c>
    </row>
    <row r="247" s="14" customFormat="1">
      <c r="A247" s="14"/>
      <c r="B247" s="243"/>
      <c r="C247" s="244"/>
      <c r="D247" s="234" t="s">
        <v>166</v>
      </c>
      <c r="E247" s="245" t="s">
        <v>1</v>
      </c>
      <c r="F247" s="246" t="s">
        <v>173</v>
      </c>
      <c r="G247" s="244"/>
      <c r="H247" s="247">
        <v>32</v>
      </c>
      <c r="I247" s="248"/>
      <c r="J247" s="244"/>
      <c r="K247" s="244"/>
      <c r="L247" s="249"/>
      <c r="M247" s="250"/>
      <c r="N247" s="251"/>
      <c r="O247" s="251"/>
      <c r="P247" s="251"/>
      <c r="Q247" s="251"/>
      <c r="R247" s="251"/>
      <c r="S247" s="251"/>
      <c r="T247" s="252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3" t="s">
        <v>166</v>
      </c>
      <c r="AU247" s="253" t="s">
        <v>83</v>
      </c>
      <c r="AV247" s="14" t="s">
        <v>83</v>
      </c>
      <c r="AW247" s="14" t="s">
        <v>30</v>
      </c>
      <c r="AX247" s="14" t="s">
        <v>73</v>
      </c>
      <c r="AY247" s="253" t="s">
        <v>150</v>
      </c>
    </row>
    <row r="248" s="16" customFormat="1">
      <c r="A248" s="16"/>
      <c r="B248" s="265"/>
      <c r="C248" s="266"/>
      <c r="D248" s="234" t="s">
        <v>166</v>
      </c>
      <c r="E248" s="267" t="s">
        <v>1</v>
      </c>
      <c r="F248" s="268" t="s">
        <v>174</v>
      </c>
      <c r="G248" s="266"/>
      <c r="H248" s="269">
        <v>32.96</v>
      </c>
      <c r="I248" s="270"/>
      <c r="J248" s="266"/>
      <c r="K248" s="266"/>
      <c r="L248" s="271"/>
      <c r="M248" s="272"/>
      <c r="N248" s="273"/>
      <c r="O248" s="273"/>
      <c r="P248" s="273"/>
      <c r="Q248" s="273"/>
      <c r="R248" s="273"/>
      <c r="S248" s="273"/>
      <c r="T248" s="274"/>
      <c r="U248" s="16"/>
      <c r="V248" s="16"/>
      <c r="W248" s="16"/>
      <c r="X248" s="16"/>
      <c r="Y248" s="16"/>
      <c r="Z248" s="16"/>
      <c r="AA248" s="16"/>
      <c r="AB248" s="16"/>
      <c r="AC248" s="16"/>
      <c r="AD248" s="16"/>
      <c r="AE248" s="16"/>
      <c r="AT248" s="275" t="s">
        <v>166</v>
      </c>
      <c r="AU248" s="275" t="s">
        <v>83</v>
      </c>
      <c r="AV248" s="16" t="s">
        <v>157</v>
      </c>
      <c r="AW248" s="16" t="s">
        <v>30</v>
      </c>
      <c r="AX248" s="16" t="s">
        <v>81</v>
      </c>
      <c r="AY248" s="275" t="s">
        <v>150</v>
      </c>
    </row>
    <row r="249" s="2" customFormat="1" ht="37.8" customHeight="1">
      <c r="A249" s="39"/>
      <c r="B249" s="40"/>
      <c r="C249" s="219" t="s">
        <v>485</v>
      </c>
      <c r="D249" s="219" t="s">
        <v>153</v>
      </c>
      <c r="E249" s="220" t="s">
        <v>300</v>
      </c>
      <c r="F249" s="221" t="s">
        <v>301</v>
      </c>
      <c r="G249" s="222" t="s">
        <v>183</v>
      </c>
      <c r="H249" s="223">
        <v>1.6</v>
      </c>
      <c r="I249" s="224"/>
      <c r="J249" s="225">
        <f>ROUND(I249*H249,2)</f>
        <v>0</v>
      </c>
      <c r="K249" s="221" t="s">
        <v>177</v>
      </c>
      <c r="L249" s="45"/>
      <c r="M249" s="226" t="s">
        <v>1</v>
      </c>
      <c r="N249" s="227" t="s">
        <v>38</v>
      </c>
      <c r="O249" s="92"/>
      <c r="P249" s="228">
        <f>O249*H249</f>
        <v>0</v>
      </c>
      <c r="Q249" s="228">
        <v>0.00153</v>
      </c>
      <c r="R249" s="228">
        <f>Q249*H249</f>
        <v>0.002448</v>
      </c>
      <c r="S249" s="228">
        <v>0</v>
      </c>
      <c r="T249" s="229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0" t="s">
        <v>238</v>
      </c>
      <c r="AT249" s="230" t="s">
        <v>153</v>
      </c>
      <c r="AU249" s="230" t="s">
        <v>83</v>
      </c>
      <c r="AY249" s="18" t="s">
        <v>150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8" t="s">
        <v>81</v>
      </c>
      <c r="BK249" s="231">
        <f>ROUND(I249*H249,2)</f>
        <v>0</v>
      </c>
      <c r="BL249" s="18" t="s">
        <v>238</v>
      </c>
      <c r="BM249" s="230" t="s">
        <v>302</v>
      </c>
    </row>
    <row r="250" s="2" customFormat="1" ht="33" customHeight="1">
      <c r="A250" s="39"/>
      <c r="B250" s="40"/>
      <c r="C250" s="281" t="s">
        <v>486</v>
      </c>
      <c r="D250" s="281" t="s">
        <v>304</v>
      </c>
      <c r="E250" s="282" t="s">
        <v>305</v>
      </c>
      <c r="F250" s="283" t="s">
        <v>306</v>
      </c>
      <c r="G250" s="284" t="s">
        <v>163</v>
      </c>
      <c r="H250" s="285">
        <v>0.576</v>
      </c>
      <c r="I250" s="286"/>
      <c r="J250" s="287">
        <f>ROUND(I250*H250,2)</f>
        <v>0</v>
      </c>
      <c r="K250" s="283" t="s">
        <v>177</v>
      </c>
      <c r="L250" s="288"/>
      <c r="M250" s="289" t="s">
        <v>1</v>
      </c>
      <c r="N250" s="290" t="s">
        <v>38</v>
      </c>
      <c r="O250" s="92"/>
      <c r="P250" s="228">
        <f>O250*H250</f>
        <v>0</v>
      </c>
      <c r="Q250" s="228">
        <v>0.021999999999999996</v>
      </c>
      <c r="R250" s="228">
        <f>Q250*H250</f>
        <v>0.012671999999999997</v>
      </c>
      <c r="S250" s="228">
        <v>0</v>
      </c>
      <c r="T250" s="229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0" t="s">
        <v>307</v>
      </c>
      <c r="AT250" s="230" t="s">
        <v>304</v>
      </c>
      <c r="AU250" s="230" t="s">
        <v>83</v>
      </c>
      <c r="AY250" s="18" t="s">
        <v>150</v>
      </c>
      <c r="BE250" s="231">
        <f>IF(N250="základní",J250,0)</f>
        <v>0</v>
      </c>
      <c r="BF250" s="231">
        <f>IF(N250="snížená",J250,0)</f>
        <v>0</v>
      </c>
      <c r="BG250" s="231">
        <f>IF(N250="zákl. přenesená",J250,0)</f>
        <v>0</v>
      </c>
      <c r="BH250" s="231">
        <f>IF(N250="sníž. přenesená",J250,0)</f>
        <v>0</v>
      </c>
      <c r="BI250" s="231">
        <f>IF(N250="nulová",J250,0)</f>
        <v>0</v>
      </c>
      <c r="BJ250" s="18" t="s">
        <v>81</v>
      </c>
      <c r="BK250" s="231">
        <f>ROUND(I250*H250,2)</f>
        <v>0</v>
      </c>
      <c r="BL250" s="18" t="s">
        <v>238</v>
      </c>
      <c r="BM250" s="230" t="s">
        <v>308</v>
      </c>
    </row>
    <row r="251" s="14" customFormat="1">
      <c r="A251" s="14"/>
      <c r="B251" s="243"/>
      <c r="C251" s="244"/>
      <c r="D251" s="234" t="s">
        <v>166</v>
      </c>
      <c r="E251" s="245" t="s">
        <v>1</v>
      </c>
      <c r="F251" s="246" t="s">
        <v>309</v>
      </c>
      <c r="G251" s="244"/>
      <c r="H251" s="247">
        <v>0.576</v>
      </c>
      <c r="I251" s="248"/>
      <c r="J251" s="244"/>
      <c r="K251" s="244"/>
      <c r="L251" s="249"/>
      <c r="M251" s="250"/>
      <c r="N251" s="251"/>
      <c r="O251" s="251"/>
      <c r="P251" s="251"/>
      <c r="Q251" s="251"/>
      <c r="R251" s="251"/>
      <c r="S251" s="251"/>
      <c r="T251" s="252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3" t="s">
        <v>166</v>
      </c>
      <c r="AU251" s="253" t="s">
        <v>83</v>
      </c>
      <c r="AV251" s="14" t="s">
        <v>83</v>
      </c>
      <c r="AW251" s="14" t="s">
        <v>30</v>
      </c>
      <c r="AX251" s="14" t="s">
        <v>81</v>
      </c>
      <c r="AY251" s="253" t="s">
        <v>150</v>
      </c>
    </row>
    <row r="252" s="2" customFormat="1" ht="33" customHeight="1">
      <c r="A252" s="39"/>
      <c r="B252" s="40"/>
      <c r="C252" s="219" t="s">
        <v>487</v>
      </c>
      <c r="D252" s="219" t="s">
        <v>153</v>
      </c>
      <c r="E252" s="220" t="s">
        <v>311</v>
      </c>
      <c r="F252" s="221" t="s">
        <v>312</v>
      </c>
      <c r="G252" s="222" t="s">
        <v>183</v>
      </c>
      <c r="H252" s="223">
        <v>41.6</v>
      </c>
      <c r="I252" s="224"/>
      <c r="J252" s="225">
        <f>ROUND(I252*H252,2)</f>
        <v>0</v>
      </c>
      <c r="K252" s="221" t="s">
        <v>177</v>
      </c>
      <c r="L252" s="45"/>
      <c r="M252" s="226" t="s">
        <v>1</v>
      </c>
      <c r="N252" s="227" t="s">
        <v>38</v>
      </c>
      <c r="O252" s="92"/>
      <c r="P252" s="228">
        <f>O252*H252</f>
        <v>0</v>
      </c>
      <c r="Q252" s="228">
        <v>0.00058</v>
      </c>
      <c r="R252" s="228">
        <f>Q252*H252</f>
        <v>0.024128</v>
      </c>
      <c r="S252" s="228">
        <v>0</v>
      </c>
      <c r="T252" s="229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0" t="s">
        <v>238</v>
      </c>
      <c r="AT252" s="230" t="s">
        <v>153</v>
      </c>
      <c r="AU252" s="230" t="s">
        <v>83</v>
      </c>
      <c r="AY252" s="18" t="s">
        <v>150</v>
      </c>
      <c r="BE252" s="231">
        <f>IF(N252="základní",J252,0)</f>
        <v>0</v>
      </c>
      <c r="BF252" s="231">
        <f>IF(N252="snížená",J252,0)</f>
        <v>0</v>
      </c>
      <c r="BG252" s="231">
        <f>IF(N252="zákl. přenesená",J252,0)</f>
        <v>0</v>
      </c>
      <c r="BH252" s="231">
        <f>IF(N252="sníž. přenesená",J252,0)</f>
        <v>0</v>
      </c>
      <c r="BI252" s="231">
        <f>IF(N252="nulová",J252,0)</f>
        <v>0</v>
      </c>
      <c r="BJ252" s="18" t="s">
        <v>81</v>
      </c>
      <c r="BK252" s="231">
        <f>ROUND(I252*H252,2)</f>
        <v>0</v>
      </c>
      <c r="BL252" s="18" t="s">
        <v>238</v>
      </c>
      <c r="BM252" s="230" t="s">
        <v>313</v>
      </c>
    </row>
    <row r="253" s="14" customFormat="1">
      <c r="A253" s="14"/>
      <c r="B253" s="243"/>
      <c r="C253" s="244"/>
      <c r="D253" s="234" t="s">
        <v>166</v>
      </c>
      <c r="E253" s="245" t="s">
        <v>1</v>
      </c>
      <c r="F253" s="246" t="s">
        <v>314</v>
      </c>
      <c r="G253" s="244"/>
      <c r="H253" s="247">
        <v>9.6</v>
      </c>
      <c r="I253" s="248"/>
      <c r="J253" s="244"/>
      <c r="K253" s="244"/>
      <c r="L253" s="249"/>
      <c r="M253" s="250"/>
      <c r="N253" s="251"/>
      <c r="O253" s="251"/>
      <c r="P253" s="251"/>
      <c r="Q253" s="251"/>
      <c r="R253" s="251"/>
      <c r="S253" s="251"/>
      <c r="T253" s="252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3" t="s">
        <v>166</v>
      </c>
      <c r="AU253" s="253" t="s">
        <v>83</v>
      </c>
      <c r="AV253" s="14" t="s">
        <v>83</v>
      </c>
      <c r="AW253" s="14" t="s">
        <v>30</v>
      </c>
      <c r="AX253" s="14" t="s">
        <v>73</v>
      </c>
      <c r="AY253" s="253" t="s">
        <v>150</v>
      </c>
    </row>
    <row r="254" s="14" customFormat="1">
      <c r="A254" s="14"/>
      <c r="B254" s="243"/>
      <c r="C254" s="244"/>
      <c r="D254" s="234" t="s">
        <v>166</v>
      </c>
      <c r="E254" s="245" t="s">
        <v>1</v>
      </c>
      <c r="F254" s="246" t="s">
        <v>173</v>
      </c>
      <c r="G254" s="244"/>
      <c r="H254" s="247">
        <v>32</v>
      </c>
      <c r="I254" s="248"/>
      <c r="J254" s="244"/>
      <c r="K254" s="244"/>
      <c r="L254" s="249"/>
      <c r="M254" s="250"/>
      <c r="N254" s="251"/>
      <c r="O254" s="251"/>
      <c r="P254" s="251"/>
      <c r="Q254" s="251"/>
      <c r="R254" s="251"/>
      <c r="S254" s="251"/>
      <c r="T254" s="252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3" t="s">
        <v>166</v>
      </c>
      <c r="AU254" s="253" t="s">
        <v>83</v>
      </c>
      <c r="AV254" s="14" t="s">
        <v>83</v>
      </c>
      <c r="AW254" s="14" t="s">
        <v>30</v>
      </c>
      <c r="AX254" s="14" t="s">
        <v>73</v>
      </c>
      <c r="AY254" s="253" t="s">
        <v>150</v>
      </c>
    </row>
    <row r="255" s="16" customFormat="1">
      <c r="A255" s="16"/>
      <c r="B255" s="265"/>
      <c r="C255" s="266"/>
      <c r="D255" s="234" t="s">
        <v>166</v>
      </c>
      <c r="E255" s="267" t="s">
        <v>1</v>
      </c>
      <c r="F255" s="268" t="s">
        <v>174</v>
      </c>
      <c r="G255" s="266"/>
      <c r="H255" s="269">
        <v>41.6</v>
      </c>
      <c r="I255" s="270"/>
      <c r="J255" s="266"/>
      <c r="K255" s="266"/>
      <c r="L255" s="271"/>
      <c r="M255" s="272"/>
      <c r="N255" s="273"/>
      <c r="O255" s="273"/>
      <c r="P255" s="273"/>
      <c r="Q255" s="273"/>
      <c r="R255" s="273"/>
      <c r="S255" s="273"/>
      <c r="T255" s="274"/>
      <c r="U255" s="16"/>
      <c r="V255" s="16"/>
      <c r="W255" s="16"/>
      <c r="X255" s="16"/>
      <c r="Y255" s="16"/>
      <c r="Z255" s="16"/>
      <c r="AA255" s="16"/>
      <c r="AB255" s="16"/>
      <c r="AC255" s="16"/>
      <c r="AD255" s="16"/>
      <c r="AE255" s="16"/>
      <c r="AT255" s="275" t="s">
        <v>166</v>
      </c>
      <c r="AU255" s="275" t="s">
        <v>83</v>
      </c>
      <c r="AV255" s="16" t="s">
        <v>157</v>
      </c>
      <c r="AW255" s="16" t="s">
        <v>30</v>
      </c>
      <c r="AX255" s="16" t="s">
        <v>81</v>
      </c>
      <c r="AY255" s="275" t="s">
        <v>150</v>
      </c>
    </row>
    <row r="256" s="2" customFormat="1" ht="33" customHeight="1">
      <c r="A256" s="39"/>
      <c r="B256" s="40"/>
      <c r="C256" s="281" t="s">
        <v>488</v>
      </c>
      <c r="D256" s="281" t="s">
        <v>304</v>
      </c>
      <c r="E256" s="282" t="s">
        <v>305</v>
      </c>
      <c r="F256" s="283" t="s">
        <v>306</v>
      </c>
      <c r="G256" s="284" t="s">
        <v>163</v>
      </c>
      <c r="H256" s="285">
        <v>4.992</v>
      </c>
      <c r="I256" s="286"/>
      <c r="J256" s="287">
        <f>ROUND(I256*H256,2)</f>
        <v>0</v>
      </c>
      <c r="K256" s="283" t="s">
        <v>177</v>
      </c>
      <c r="L256" s="288"/>
      <c r="M256" s="289" t="s">
        <v>1</v>
      </c>
      <c r="N256" s="290" t="s">
        <v>38</v>
      </c>
      <c r="O256" s="92"/>
      <c r="P256" s="228">
        <f>O256*H256</f>
        <v>0</v>
      </c>
      <c r="Q256" s="228">
        <v>0.021999999999999996</v>
      </c>
      <c r="R256" s="228">
        <f>Q256*H256</f>
        <v>0.10982399999999998</v>
      </c>
      <c r="S256" s="228">
        <v>0</v>
      </c>
      <c r="T256" s="229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0" t="s">
        <v>307</v>
      </c>
      <c r="AT256" s="230" t="s">
        <v>304</v>
      </c>
      <c r="AU256" s="230" t="s">
        <v>83</v>
      </c>
      <c r="AY256" s="18" t="s">
        <v>150</v>
      </c>
      <c r="BE256" s="231">
        <f>IF(N256="základní",J256,0)</f>
        <v>0</v>
      </c>
      <c r="BF256" s="231">
        <f>IF(N256="snížená",J256,0)</f>
        <v>0</v>
      </c>
      <c r="BG256" s="231">
        <f>IF(N256="zákl. přenesená",J256,0)</f>
        <v>0</v>
      </c>
      <c r="BH256" s="231">
        <f>IF(N256="sníž. přenesená",J256,0)</f>
        <v>0</v>
      </c>
      <c r="BI256" s="231">
        <f>IF(N256="nulová",J256,0)</f>
        <v>0</v>
      </c>
      <c r="BJ256" s="18" t="s">
        <v>81</v>
      </c>
      <c r="BK256" s="231">
        <f>ROUND(I256*H256,2)</f>
        <v>0</v>
      </c>
      <c r="BL256" s="18" t="s">
        <v>238</v>
      </c>
      <c r="BM256" s="230" t="s">
        <v>316</v>
      </c>
    </row>
    <row r="257" s="14" customFormat="1">
      <c r="A257" s="14"/>
      <c r="B257" s="243"/>
      <c r="C257" s="244"/>
      <c r="D257" s="234" t="s">
        <v>166</v>
      </c>
      <c r="E257" s="245" t="s">
        <v>1</v>
      </c>
      <c r="F257" s="246" t="s">
        <v>317</v>
      </c>
      <c r="G257" s="244"/>
      <c r="H257" s="247">
        <v>1.152</v>
      </c>
      <c r="I257" s="248"/>
      <c r="J257" s="244"/>
      <c r="K257" s="244"/>
      <c r="L257" s="249"/>
      <c r="M257" s="250"/>
      <c r="N257" s="251"/>
      <c r="O257" s="251"/>
      <c r="P257" s="251"/>
      <c r="Q257" s="251"/>
      <c r="R257" s="251"/>
      <c r="S257" s="251"/>
      <c r="T257" s="252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3" t="s">
        <v>166</v>
      </c>
      <c r="AU257" s="253" t="s">
        <v>83</v>
      </c>
      <c r="AV257" s="14" t="s">
        <v>83</v>
      </c>
      <c r="AW257" s="14" t="s">
        <v>30</v>
      </c>
      <c r="AX257" s="14" t="s">
        <v>73</v>
      </c>
      <c r="AY257" s="253" t="s">
        <v>150</v>
      </c>
    </row>
    <row r="258" s="14" customFormat="1">
      <c r="A258" s="14"/>
      <c r="B258" s="243"/>
      <c r="C258" s="244"/>
      <c r="D258" s="234" t="s">
        <v>166</v>
      </c>
      <c r="E258" s="245" t="s">
        <v>1</v>
      </c>
      <c r="F258" s="246" t="s">
        <v>318</v>
      </c>
      <c r="G258" s="244"/>
      <c r="H258" s="247">
        <v>3.84</v>
      </c>
      <c r="I258" s="248"/>
      <c r="J258" s="244"/>
      <c r="K258" s="244"/>
      <c r="L258" s="249"/>
      <c r="M258" s="250"/>
      <c r="N258" s="251"/>
      <c r="O258" s="251"/>
      <c r="P258" s="251"/>
      <c r="Q258" s="251"/>
      <c r="R258" s="251"/>
      <c r="S258" s="251"/>
      <c r="T258" s="252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3" t="s">
        <v>166</v>
      </c>
      <c r="AU258" s="253" t="s">
        <v>83</v>
      </c>
      <c r="AV258" s="14" t="s">
        <v>83</v>
      </c>
      <c r="AW258" s="14" t="s">
        <v>30</v>
      </c>
      <c r="AX258" s="14" t="s">
        <v>73</v>
      </c>
      <c r="AY258" s="253" t="s">
        <v>150</v>
      </c>
    </row>
    <row r="259" s="16" customFormat="1">
      <c r="A259" s="16"/>
      <c r="B259" s="265"/>
      <c r="C259" s="266"/>
      <c r="D259" s="234" t="s">
        <v>166</v>
      </c>
      <c r="E259" s="267" t="s">
        <v>1</v>
      </c>
      <c r="F259" s="268" t="s">
        <v>174</v>
      </c>
      <c r="G259" s="266"/>
      <c r="H259" s="269">
        <v>4.992</v>
      </c>
      <c r="I259" s="270"/>
      <c r="J259" s="266"/>
      <c r="K259" s="266"/>
      <c r="L259" s="271"/>
      <c r="M259" s="272"/>
      <c r="N259" s="273"/>
      <c r="O259" s="273"/>
      <c r="P259" s="273"/>
      <c r="Q259" s="273"/>
      <c r="R259" s="273"/>
      <c r="S259" s="273"/>
      <c r="T259" s="274"/>
      <c r="U259" s="16"/>
      <c r="V259" s="16"/>
      <c r="W259" s="16"/>
      <c r="X259" s="16"/>
      <c r="Y259" s="16"/>
      <c r="Z259" s="16"/>
      <c r="AA259" s="16"/>
      <c r="AB259" s="16"/>
      <c r="AC259" s="16"/>
      <c r="AD259" s="16"/>
      <c r="AE259" s="16"/>
      <c r="AT259" s="275" t="s">
        <v>166</v>
      </c>
      <c r="AU259" s="275" t="s">
        <v>83</v>
      </c>
      <c r="AV259" s="16" t="s">
        <v>157</v>
      </c>
      <c r="AW259" s="16" t="s">
        <v>30</v>
      </c>
      <c r="AX259" s="16" t="s">
        <v>81</v>
      </c>
      <c r="AY259" s="275" t="s">
        <v>150</v>
      </c>
    </row>
    <row r="260" s="2" customFormat="1" ht="24.15" customHeight="1">
      <c r="A260" s="39"/>
      <c r="B260" s="40"/>
      <c r="C260" s="219" t="s">
        <v>489</v>
      </c>
      <c r="D260" s="219" t="s">
        <v>153</v>
      </c>
      <c r="E260" s="220" t="s">
        <v>320</v>
      </c>
      <c r="F260" s="221" t="s">
        <v>321</v>
      </c>
      <c r="G260" s="222" t="s">
        <v>237</v>
      </c>
      <c r="H260" s="276"/>
      <c r="I260" s="224"/>
      <c r="J260" s="225">
        <f>ROUND(I260*H260,2)</f>
        <v>0</v>
      </c>
      <c r="K260" s="221" t="s">
        <v>177</v>
      </c>
      <c r="L260" s="45"/>
      <c r="M260" s="226" t="s">
        <v>1</v>
      </c>
      <c r="N260" s="227" t="s">
        <v>38</v>
      </c>
      <c r="O260" s="92"/>
      <c r="P260" s="228">
        <f>O260*H260</f>
        <v>0</v>
      </c>
      <c r="Q260" s="228">
        <v>0</v>
      </c>
      <c r="R260" s="228">
        <f>Q260*H260</f>
        <v>0</v>
      </c>
      <c r="S260" s="228">
        <v>0</v>
      </c>
      <c r="T260" s="229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30" t="s">
        <v>238</v>
      </c>
      <c r="AT260" s="230" t="s">
        <v>153</v>
      </c>
      <c r="AU260" s="230" t="s">
        <v>83</v>
      </c>
      <c r="AY260" s="18" t="s">
        <v>150</v>
      </c>
      <c r="BE260" s="231">
        <f>IF(N260="základní",J260,0)</f>
        <v>0</v>
      </c>
      <c r="BF260" s="231">
        <f>IF(N260="snížená",J260,0)</f>
        <v>0</v>
      </c>
      <c r="BG260" s="231">
        <f>IF(N260="zákl. přenesená",J260,0)</f>
        <v>0</v>
      </c>
      <c r="BH260" s="231">
        <f>IF(N260="sníž. přenesená",J260,0)</f>
        <v>0</v>
      </c>
      <c r="BI260" s="231">
        <f>IF(N260="nulová",J260,0)</f>
        <v>0</v>
      </c>
      <c r="BJ260" s="18" t="s">
        <v>81</v>
      </c>
      <c r="BK260" s="231">
        <f>ROUND(I260*H260,2)</f>
        <v>0</v>
      </c>
      <c r="BL260" s="18" t="s">
        <v>238</v>
      </c>
      <c r="BM260" s="230" t="s">
        <v>322</v>
      </c>
    </row>
    <row r="261" s="12" customFormat="1" ht="22.8" customHeight="1">
      <c r="A261" s="12"/>
      <c r="B261" s="203"/>
      <c r="C261" s="204"/>
      <c r="D261" s="205" t="s">
        <v>72</v>
      </c>
      <c r="E261" s="217" t="s">
        <v>323</v>
      </c>
      <c r="F261" s="217" t="s">
        <v>324</v>
      </c>
      <c r="G261" s="204"/>
      <c r="H261" s="204"/>
      <c r="I261" s="207"/>
      <c r="J261" s="218">
        <f>BK261</f>
        <v>0</v>
      </c>
      <c r="K261" s="204"/>
      <c r="L261" s="209"/>
      <c r="M261" s="210"/>
      <c r="N261" s="211"/>
      <c r="O261" s="211"/>
      <c r="P261" s="212">
        <f>SUM(P262:P277)</f>
        <v>0</v>
      </c>
      <c r="Q261" s="211"/>
      <c r="R261" s="212">
        <f>SUM(R262:R277)</f>
        <v>0.35948219999999996</v>
      </c>
      <c r="S261" s="211"/>
      <c r="T261" s="213">
        <f>SUM(T262:T277)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14" t="s">
        <v>83</v>
      </c>
      <c r="AT261" s="215" t="s">
        <v>72</v>
      </c>
      <c r="AU261" s="215" t="s">
        <v>81</v>
      </c>
      <c r="AY261" s="214" t="s">
        <v>150</v>
      </c>
      <c r="BK261" s="216">
        <f>SUM(BK262:BK277)</f>
        <v>0</v>
      </c>
    </row>
    <row r="262" s="2" customFormat="1" ht="24.15" customHeight="1">
      <c r="A262" s="39"/>
      <c r="B262" s="40"/>
      <c r="C262" s="219" t="s">
        <v>490</v>
      </c>
      <c r="D262" s="219" t="s">
        <v>153</v>
      </c>
      <c r="E262" s="220" t="s">
        <v>325</v>
      </c>
      <c r="F262" s="221" t="s">
        <v>326</v>
      </c>
      <c r="G262" s="222" t="s">
        <v>163</v>
      </c>
      <c r="H262" s="223">
        <v>47.74</v>
      </c>
      <c r="I262" s="224"/>
      <c r="J262" s="225">
        <f>ROUND(I262*H262,2)</f>
        <v>0</v>
      </c>
      <c r="K262" s="221" t="s">
        <v>177</v>
      </c>
      <c r="L262" s="45"/>
      <c r="M262" s="226" t="s">
        <v>1</v>
      </c>
      <c r="N262" s="227" t="s">
        <v>38</v>
      </c>
      <c r="O262" s="92"/>
      <c r="P262" s="228">
        <f>O262*H262</f>
        <v>0</v>
      </c>
      <c r="Q262" s="228">
        <v>0</v>
      </c>
      <c r="R262" s="228">
        <f>Q262*H262</f>
        <v>0</v>
      </c>
      <c r="S262" s="228">
        <v>0</v>
      </c>
      <c r="T262" s="229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0" t="s">
        <v>238</v>
      </c>
      <c r="AT262" s="230" t="s">
        <v>153</v>
      </c>
      <c r="AU262" s="230" t="s">
        <v>83</v>
      </c>
      <c r="AY262" s="18" t="s">
        <v>150</v>
      </c>
      <c r="BE262" s="231">
        <f>IF(N262="základní",J262,0)</f>
        <v>0</v>
      </c>
      <c r="BF262" s="231">
        <f>IF(N262="snížená",J262,0)</f>
        <v>0</v>
      </c>
      <c r="BG262" s="231">
        <f>IF(N262="zákl. přenesená",J262,0)</f>
        <v>0</v>
      </c>
      <c r="BH262" s="231">
        <f>IF(N262="sníž. přenesená",J262,0)</f>
        <v>0</v>
      </c>
      <c r="BI262" s="231">
        <f>IF(N262="nulová",J262,0)</f>
        <v>0</v>
      </c>
      <c r="BJ262" s="18" t="s">
        <v>81</v>
      </c>
      <c r="BK262" s="231">
        <f>ROUND(I262*H262,2)</f>
        <v>0</v>
      </c>
      <c r="BL262" s="18" t="s">
        <v>238</v>
      </c>
      <c r="BM262" s="230" t="s">
        <v>327</v>
      </c>
    </row>
    <row r="263" s="14" customFormat="1">
      <c r="A263" s="14"/>
      <c r="B263" s="243"/>
      <c r="C263" s="244"/>
      <c r="D263" s="234" t="s">
        <v>166</v>
      </c>
      <c r="E263" s="245" t="s">
        <v>1</v>
      </c>
      <c r="F263" s="246" t="s">
        <v>328</v>
      </c>
      <c r="G263" s="244"/>
      <c r="H263" s="247">
        <v>47.74</v>
      </c>
      <c r="I263" s="248"/>
      <c r="J263" s="244"/>
      <c r="K263" s="244"/>
      <c r="L263" s="249"/>
      <c r="M263" s="250"/>
      <c r="N263" s="251"/>
      <c r="O263" s="251"/>
      <c r="P263" s="251"/>
      <c r="Q263" s="251"/>
      <c r="R263" s="251"/>
      <c r="S263" s="251"/>
      <c r="T263" s="252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3" t="s">
        <v>166</v>
      </c>
      <c r="AU263" s="253" t="s">
        <v>83</v>
      </c>
      <c r="AV263" s="14" t="s">
        <v>83</v>
      </c>
      <c r="AW263" s="14" t="s">
        <v>30</v>
      </c>
      <c r="AX263" s="14" t="s">
        <v>81</v>
      </c>
      <c r="AY263" s="253" t="s">
        <v>150</v>
      </c>
    </row>
    <row r="264" s="2" customFormat="1" ht="16.5" customHeight="1">
      <c r="A264" s="39"/>
      <c r="B264" s="40"/>
      <c r="C264" s="219" t="s">
        <v>491</v>
      </c>
      <c r="D264" s="219" t="s">
        <v>153</v>
      </c>
      <c r="E264" s="220" t="s">
        <v>330</v>
      </c>
      <c r="F264" s="221" t="s">
        <v>331</v>
      </c>
      <c r="G264" s="222" t="s">
        <v>163</v>
      </c>
      <c r="H264" s="223">
        <v>47.74</v>
      </c>
      <c r="I264" s="224"/>
      <c r="J264" s="225">
        <f>ROUND(I264*H264,2)</f>
        <v>0</v>
      </c>
      <c r="K264" s="221" t="s">
        <v>177</v>
      </c>
      <c r="L264" s="45"/>
      <c r="M264" s="226" t="s">
        <v>1</v>
      </c>
      <c r="N264" s="227" t="s">
        <v>38</v>
      </c>
      <c r="O264" s="92"/>
      <c r="P264" s="228">
        <f>O264*H264</f>
        <v>0</v>
      </c>
      <c r="Q264" s="228">
        <v>0</v>
      </c>
      <c r="R264" s="228">
        <f>Q264*H264</f>
        <v>0</v>
      </c>
      <c r="S264" s="228">
        <v>0</v>
      </c>
      <c r="T264" s="229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30" t="s">
        <v>238</v>
      </c>
      <c r="AT264" s="230" t="s">
        <v>153</v>
      </c>
      <c r="AU264" s="230" t="s">
        <v>83</v>
      </c>
      <c r="AY264" s="18" t="s">
        <v>150</v>
      </c>
      <c r="BE264" s="231">
        <f>IF(N264="základní",J264,0)</f>
        <v>0</v>
      </c>
      <c r="BF264" s="231">
        <f>IF(N264="snížená",J264,0)</f>
        <v>0</v>
      </c>
      <c r="BG264" s="231">
        <f>IF(N264="zákl. přenesená",J264,0)</f>
        <v>0</v>
      </c>
      <c r="BH264" s="231">
        <f>IF(N264="sníž. přenesená",J264,0)</f>
        <v>0</v>
      </c>
      <c r="BI264" s="231">
        <f>IF(N264="nulová",J264,0)</f>
        <v>0</v>
      </c>
      <c r="BJ264" s="18" t="s">
        <v>81</v>
      </c>
      <c r="BK264" s="231">
        <f>ROUND(I264*H264,2)</f>
        <v>0</v>
      </c>
      <c r="BL264" s="18" t="s">
        <v>238</v>
      </c>
      <c r="BM264" s="230" t="s">
        <v>332</v>
      </c>
    </row>
    <row r="265" s="14" customFormat="1">
      <c r="A265" s="14"/>
      <c r="B265" s="243"/>
      <c r="C265" s="244"/>
      <c r="D265" s="234" t="s">
        <v>166</v>
      </c>
      <c r="E265" s="245" t="s">
        <v>1</v>
      </c>
      <c r="F265" s="246" t="s">
        <v>328</v>
      </c>
      <c r="G265" s="244"/>
      <c r="H265" s="247">
        <v>47.74</v>
      </c>
      <c r="I265" s="248"/>
      <c r="J265" s="244"/>
      <c r="K265" s="244"/>
      <c r="L265" s="249"/>
      <c r="M265" s="250"/>
      <c r="N265" s="251"/>
      <c r="O265" s="251"/>
      <c r="P265" s="251"/>
      <c r="Q265" s="251"/>
      <c r="R265" s="251"/>
      <c r="S265" s="251"/>
      <c r="T265" s="252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3" t="s">
        <v>166</v>
      </c>
      <c r="AU265" s="253" t="s">
        <v>83</v>
      </c>
      <c r="AV265" s="14" t="s">
        <v>83</v>
      </c>
      <c r="AW265" s="14" t="s">
        <v>30</v>
      </c>
      <c r="AX265" s="14" t="s">
        <v>81</v>
      </c>
      <c r="AY265" s="253" t="s">
        <v>150</v>
      </c>
    </row>
    <row r="266" s="2" customFormat="1" ht="24.15" customHeight="1">
      <c r="A266" s="39"/>
      <c r="B266" s="40"/>
      <c r="C266" s="219" t="s">
        <v>492</v>
      </c>
      <c r="D266" s="219" t="s">
        <v>153</v>
      </c>
      <c r="E266" s="220" t="s">
        <v>334</v>
      </c>
      <c r="F266" s="221" t="s">
        <v>335</v>
      </c>
      <c r="G266" s="222" t="s">
        <v>163</v>
      </c>
      <c r="H266" s="223">
        <v>47.74</v>
      </c>
      <c r="I266" s="224"/>
      <c r="J266" s="225">
        <f>ROUND(I266*H266,2)</f>
        <v>0</v>
      </c>
      <c r="K266" s="221" t="s">
        <v>177</v>
      </c>
      <c r="L266" s="45"/>
      <c r="M266" s="226" t="s">
        <v>1</v>
      </c>
      <c r="N266" s="227" t="s">
        <v>38</v>
      </c>
      <c r="O266" s="92"/>
      <c r="P266" s="228">
        <f>O266*H266</f>
        <v>0</v>
      </c>
      <c r="Q266" s="228">
        <v>3E-05</v>
      </c>
      <c r="R266" s="228">
        <f>Q266*H266</f>
        <v>0.0014322000000000002</v>
      </c>
      <c r="S266" s="228">
        <v>0</v>
      </c>
      <c r="T266" s="229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0" t="s">
        <v>238</v>
      </c>
      <c r="AT266" s="230" t="s">
        <v>153</v>
      </c>
      <c r="AU266" s="230" t="s">
        <v>83</v>
      </c>
      <c r="AY266" s="18" t="s">
        <v>150</v>
      </c>
      <c r="BE266" s="231">
        <f>IF(N266="základní",J266,0)</f>
        <v>0</v>
      </c>
      <c r="BF266" s="231">
        <f>IF(N266="snížená",J266,0)</f>
        <v>0</v>
      </c>
      <c r="BG266" s="231">
        <f>IF(N266="zákl. přenesená",J266,0)</f>
        <v>0</v>
      </c>
      <c r="BH266" s="231">
        <f>IF(N266="sníž. přenesená",J266,0)</f>
        <v>0</v>
      </c>
      <c r="BI266" s="231">
        <f>IF(N266="nulová",J266,0)</f>
        <v>0</v>
      </c>
      <c r="BJ266" s="18" t="s">
        <v>81</v>
      </c>
      <c r="BK266" s="231">
        <f>ROUND(I266*H266,2)</f>
        <v>0</v>
      </c>
      <c r="BL266" s="18" t="s">
        <v>238</v>
      </c>
      <c r="BM266" s="230" t="s">
        <v>336</v>
      </c>
    </row>
    <row r="267" s="14" customFormat="1">
      <c r="A267" s="14"/>
      <c r="B267" s="243"/>
      <c r="C267" s="244"/>
      <c r="D267" s="234" t="s">
        <v>166</v>
      </c>
      <c r="E267" s="245" t="s">
        <v>1</v>
      </c>
      <c r="F267" s="246" t="s">
        <v>328</v>
      </c>
      <c r="G267" s="244"/>
      <c r="H267" s="247">
        <v>47.74</v>
      </c>
      <c r="I267" s="248"/>
      <c r="J267" s="244"/>
      <c r="K267" s="244"/>
      <c r="L267" s="249"/>
      <c r="M267" s="250"/>
      <c r="N267" s="251"/>
      <c r="O267" s="251"/>
      <c r="P267" s="251"/>
      <c r="Q267" s="251"/>
      <c r="R267" s="251"/>
      <c r="S267" s="251"/>
      <c r="T267" s="252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3" t="s">
        <v>166</v>
      </c>
      <c r="AU267" s="253" t="s">
        <v>83</v>
      </c>
      <c r="AV267" s="14" t="s">
        <v>83</v>
      </c>
      <c r="AW267" s="14" t="s">
        <v>30</v>
      </c>
      <c r="AX267" s="14" t="s">
        <v>81</v>
      </c>
      <c r="AY267" s="253" t="s">
        <v>150</v>
      </c>
    </row>
    <row r="268" s="2" customFormat="1" ht="33" customHeight="1">
      <c r="A268" s="39"/>
      <c r="B268" s="40"/>
      <c r="C268" s="219" t="s">
        <v>493</v>
      </c>
      <c r="D268" s="219" t="s">
        <v>153</v>
      </c>
      <c r="E268" s="220" t="s">
        <v>338</v>
      </c>
      <c r="F268" s="221" t="s">
        <v>339</v>
      </c>
      <c r="G268" s="222" t="s">
        <v>163</v>
      </c>
      <c r="H268" s="223">
        <v>47.74</v>
      </c>
      <c r="I268" s="224"/>
      <c r="J268" s="225">
        <f>ROUND(I268*H268,2)</f>
        <v>0</v>
      </c>
      <c r="K268" s="221" t="s">
        <v>164</v>
      </c>
      <c r="L268" s="45"/>
      <c r="M268" s="226" t="s">
        <v>1</v>
      </c>
      <c r="N268" s="227" t="s">
        <v>38</v>
      </c>
      <c r="O268" s="92"/>
      <c r="P268" s="228">
        <f>O268*H268</f>
        <v>0</v>
      </c>
      <c r="Q268" s="228">
        <v>0.0075</v>
      </c>
      <c r="R268" s="228">
        <f>Q268*H268</f>
        <v>0.35804999999999996</v>
      </c>
      <c r="S268" s="228">
        <v>0</v>
      </c>
      <c r="T268" s="229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0" t="s">
        <v>238</v>
      </c>
      <c r="AT268" s="230" t="s">
        <v>153</v>
      </c>
      <c r="AU268" s="230" t="s">
        <v>83</v>
      </c>
      <c r="AY268" s="18" t="s">
        <v>150</v>
      </c>
      <c r="BE268" s="231">
        <f>IF(N268="základní",J268,0)</f>
        <v>0</v>
      </c>
      <c r="BF268" s="231">
        <f>IF(N268="snížená",J268,0)</f>
        <v>0</v>
      </c>
      <c r="BG268" s="231">
        <f>IF(N268="zákl. přenesená",J268,0)</f>
        <v>0</v>
      </c>
      <c r="BH268" s="231">
        <f>IF(N268="sníž. přenesená",J268,0)</f>
        <v>0</v>
      </c>
      <c r="BI268" s="231">
        <f>IF(N268="nulová",J268,0)</f>
        <v>0</v>
      </c>
      <c r="BJ268" s="18" t="s">
        <v>81</v>
      </c>
      <c r="BK268" s="231">
        <f>ROUND(I268*H268,2)</f>
        <v>0</v>
      </c>
      <c r="BL268" s="18" t="s">
        <v>238</v>
      </c>
      <c r="BM268" s="230" t="s">
        <v>340</v>
      </c>
    </row>
    <row r="269" s="14" customFormat="1">
      <c r="A269" s="14"/>
      <c r="B269" s="243"/>
      <c r="C269" s="244"/>
      <c r="D269" s="234" t="s">
        <v>166</v>
      </c>
      <c r="E269" s="245" t="s">
        <v>1</v>
      </c>
      <c r="F269" s="246" t="s">
        <v>328</v>
      </c>
      <c r="G269" s="244"/>
      <c r="H269" s="247">
        <v>47.74</v>
      </c>
      <c r="I269" s="248"/>
      <c r="J269" s="244"/>
      <c r="K269" s="244"/>
      <c r="L269" s="249"/>
      <c r="M269" s="250"/>
      <c r="N269" s="251"/>
      <c r="O269" s="251"/>
      <c r="P269" s="251"/>
      <c r="Q269" s="251"/>
      <c r="R269" s="251"/>
      <c r="S269" s="251"/>
      <c r="T269" s="252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3" t="s">
        <v>166</v>
      </c>
      <c r="AU269" s="253" t="s">
        <v>83</v>
      </c>
      <c r="AV269" s="14" t="s">
        <v>83</v>
      </c>
      <c r="AW269" s="14" t="s">
        <v>30</v>
      </c>
      <c r="AX269" s="14" t="s">
        <v>81</v>
      </c>
      <c r="AY269" s="253" t="s">
        <v>150</v>
      </c>
    </row>
    <row r="270" s="2" customFormat="1" ht="24.15" customHeight="1">
      <c r="A270" s="39"/>
      <c r="B270" s="40"/>
      <c r="C270" s="219" t="s">
        <v>494</v>
      </c>
      <c r="D270" s="219" t="s">
        <v>153</v>
      </c>
      <c r="E270" s="220" t="s">
        <v>342</v>
      </c>
      <c r="F270" s="221" t="s">
        <v>343</v>
      </c>
      <c r="G270" s="222" t="s">
        <v>237</v>
      </c>
      <c r="H270" s="276"/>
      <c r="I270" s="224"/>
      <c r="J270" s="225">
        <f>ROUND(I270*H270,2)</f>
        <v>0</v>
      </c>
      <c r="K270" s="221" t="s">
        <v>177</v>
      </c>
      <c r="L270" s="45"/>
      <c r="M270" s="226" t="s">
        <v>1</v>
      </c>
      <c r="N270" s="227" t="s">
        <v>38</v>
      </c>
      <c r="O270" s="92"/>
      <c r="P270" s="228">
        <f>O270*H270</f>
        <v>0</v>
      </c>
      <c r="Q270" s="228">
        <v>0</v>
      </c>
      <c r="R270" s="228">
        <f>Q270*H270</f>
        <v>0</v>
      </c>
      <c r="S270" s="228">
        <v>0</v>
      </c>
      <c r="T270" s="229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0" t="s">
        <v>238</v>
      </c>
      <c r="AT270" s="230" t="s">
        <v>153</v>
      </c>
      <c r="AU270" s="230" t="s">
        <v>83</v>
      </c>
      <c r="AY270" s="18" t="s">
        <v>150</v>
      </c>
      <c r="BE270" s="231">
        <f>IF(N270="základní",J270,0)</f>
        <v>0</v>
      </c>
      <c r="BF270" s="231">
        <f>IF(N270="snížená",J270,0)</f>
        <v>0</v>
      </c>
      <c r="BG270" s="231">
        <f>IF(N270="zákl. přenesená",J270,0)</f>
        <v>0</v>
      </c>
      <c r="BH270" s="231">
        <f>IF(N270="sníž. přenesená",J270,0)</f>
        <v>0</v>
      </c>
      <c r="BI270" s="231">
        <f>IF(N270="nulová",J270,0)</f>
        <v>0</v>
      </c>
      <c r="BJ270" s="18" t="s">
        <v>81</v>
      </c>
      <c r="BK270" s="231">
        <f>ROUND(I270*H270,2)</f>
        <v>0</v>
      </c>
      <c r="BL270" s="18" t="s">
        <v>238</v>
      </c>
      <c r="BM270" s="230" t="s">
        <v>344</v>
      </c>
    </row>
    <row r="271" s="2" customFormat="1" ht="24.15" customHeight="1">
      <c r="A271" s="39"/>
      <c r="B271" s="40"/>
      <c r="C271" s="219" t="s">
        <v>495</v>
      </c>
      <c r="D271" s="219" t="s">
        <v>153</v>
      </c>
      <c r="E271" s="220" t="s">
        <v>346</v>
      </c>
      <c r="F271" s="221" t="s">
        <v>347</v>
      </c>
      <c r="G271" s="222" t="s">
        <v>163</v>
      </c>
      <c r="H271" s="223">
        <v>47.74</v>
      </c>
      <c r="I271" s="224"/>
      <c r="J271" s="225">
        <f>ROUND(I271*H271,2)</f>
        <v>0</v>
      </c>
      <c r="K271" s="221" t="s">
        <v>1</v>
      </c>
      <c r="L271" s="45"/>
      <c r="M271" s="226" t="s">
        <v>1</v>
      </c>
      <c r="N271" s="227" t="s">
        <v>38</v>
      </c>
      <c r="O271" s="92"/>
      <c r="P271" s="228">
        <f>O271*H271</f>
        <v>0</v>
      </c>
      <c r="Q271" s="228">
        <v>0</v>
      </c>
      <c r="R271" s="228">
        <f>Q271*H271</f>
        <v>0</v>
      </c>
      <c r="S271" s="228">
        <v>0</v>
      </c>
      <c r="T271" s="229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0" t="s">
        <v>238</v>
      </c>
      <c r="AT271" s="230" t="s">
        <v>153</v>
      </c>
      <c r="AU271" s="230" t="s">
        <v>83</v>
      </c>
      <c r="AY271" s="18" t="s">
        <v>150</v>
      </c>
      <c r="BE271" s="231">
        <f>IF(N271="základní",J271,0)</f>
        <v>0</v>
      </c>
      <c r="BF271" s="231">
        <f>IF(N271="snížená",J271,0)</f>
        <v>0</v>
      </c>
      <c r="BG271" s="231">
        <f>IF(N271="zákl. přenesená",J271,0)</f>
        <v>0</v>
      </c>
      <c r="BH271" s="231">
        <f>IF(N271="sníž. přenesená",J271,0)</f>
        <v>0</v>
      </c>
      <c r="BI271" s="231">
        <f>IF(N271="nulová",J271,0)</f>
        <v>0</v>
      </c>
      <c r="BJ271" s="18" t="s">
        <v>81</v>
      </c>
      <c r="BK271" s="231">
        <f>ROUND(I271*H271,2)</f>
        <v>0</v>
      </c>
      <c r="BL271" s="18" t="s">
        <v>238</v>
      </c>
      <c r="BM271" s="230" t="s">
        <v>348</v>
      </c>
    </row>
    <row r="272" s="2" customFormat="1">
      <c r="A272" s="39"/>
      <c r="B272" s="40"/>
      <c r="C272" s="41"/>
      <c r="D272" s="234" t="s">
        <v>260</v>
      </c>
      <c r="E272" s="41"/>
      <c r="F272" s="277" t="s">
        <v>349</v>
      </c>
      <c r="G272" s="41"/>
      <c r="H272" s="41"/>
      <c r="I272" s="278"/>
      <c r="J272" s="41"/>
      <c r="K272" s="41"/>
      <c r="L272" s="45"/>
      <c r="M272" s="279"/>
      <c r="N272" s="280"/>
      <c r="O272" s="92"/>
      <c r="P272" s="92"/>
      <c r="Q272" s="92"/>
      <c r="R272" s="92"/>
      <c r="S272" s="92"/>
      <c r="T272" s="93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260</v>
      </c>
      <c r="AU272" s="18" t="s">
        <v>83</v>
      </c>
    </row>
    <row r="273" s="14" customFormat="1">
      <c r="A273" s="14"/>
      <c r="B273" s="243"/>
      <c r="C273" s="244"/>
      <c r="D273" s="234" t="s">
        <v>166</v>
      </c>
      <c r="E273" s="245" t="s">
        <v>1</v>
      </c>
      <c r="F273" s="246" t="s">
        <v>328</v>
      </c>
      <c r="G273" s="244"/>
      <c r="H273" s="247">
        <v>47.74</v>
      </c>
      <c r="I273" s="248"/>
      <c r="J273" s="244"/>
      <c r="K273" s="244"/>
      <c r="L273" s="249"/>
      <c r="M273" s="250"/>
      <c r="N273" s="251"/>
      <c r="O273" s="251"/>
      <c r="P273" s="251"/>
      <c r="Q273" s="251"/>
      <c r="R273" s="251"/>
      <c r="S273" s="251"/>
      <c r="T273" s="252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3" t="s">
        <v>166</v>
      </c>
      <c r="AU273" s="253" t="s">
        <v>83</v>
      </c>
      <c r="AV273" s="14" t="s">
        <v>83</v>
      </c>
      <c r="AW273" s="14" t="s">
        <v>30</v>
      </c>
      <c r="AX273" s="14" t="s">
        <v>81</v>
      </c>
      <c r="AY273" s="253" t="s">
        <v>150</v>
      </c>
    </row>
    <row r="274" s="2" customFormat="1" ht="16.5" customHeight="1">
      <c r="A274" s="39"/>
      <c r="B274" s="40"/>
      <c r="C274" s="219" t="s">
        <v>496</v>
      </c>
      <c r="D274" s="219" t="s">
        <v>153</v>
      </c>
      <c r="E274" s="220" t="s">
        <v>351</v>
      </c>
      <c r="F274" s="221" t="s">
        <v>352</v>
      </c>
      <c r="G274" s="222" t="s">
        <v>183</v>
      </c>
      <c r="H274" s="223">
        <v>40</v>
      </c>
      <c r="I274" s="224"/>
      <c r="J274" s="225">
        <f>ROUND(I274*H274,2)</f>
        <v>0</v>
      </c>
      <c r="K274" s="221" t="s">
        <v>1</v>
      </c>
      <c r="L274" s="45"/>
      <c r="M274" s="226" t="s">
        <v>1</v>
      </c>
      <c r="N274" s="227" t="s">
        <v>38</v>
      </c>
      <c r="O274" s="92"/>
      <c r="P274" s="228">
        <f>O274*H274</f>
        <v>0</v>
      </c>
      <c r="Q274" s="228">
        <v>0</v>
      </c>
      <c r="R274" s="228">
        <f>Q274*H274</f>
        <v>0</v>
      </c>
      <c r="S274" s="228">
        <v>0</v>
      </c>
      <c r="T274" s="229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30" t="s">
        <v>238</v>
      </c>
      <c r="AT274" s="230" t="s">
        <v>153</v>
      </c>
      <c r="AU274" s="230" t="s">
        <v>83</v>
      </c>
      <c r="AY274" s="18" t="s">
        <v>150</v>
      </c>
      <c r="BE274" s="231">
        <f>IF(N274="základní",J274,0)</f>
        <v>0</v>
      </c>
      <c r="BF274" s="231">
        <f>IF(N274="snížená",J274,0)</f>
        <v>0</v>
      </c>
      <c r="BG274" s="231">
        <f>IF(N274="zákl. přenesená",J274,0)</f>
        <v>0</v>
      </c>
      <c r="BH274" s="231">
        <f>IF(N274="sníž. přenesená",J274,0)</f>
        <v>0</v>
      </c>
      <c r="BI274" s="231">
        <f>IF(N274="nulová",J274,0)</f>
        <v>0</v>
      </c>
      <c r="BJ274" s="18" t="s">
        <v>81</v>
      </c>
      <c r="BK274" s="231">
        <f>ROUND(I274*H274,2)</f>
        <v>0</v>
      </c>
      <c r="BL274" s="18" t="s">
        <v>238</v>
      </c>
      <c r="BM274" s="230" t="s">
        <v>353</v>
      </c>
    </row>
    <row r="275" s="14" customFormat="1">
      <c r="A275" s="14"/>
      <c r="B275" s="243"/>
      <c r="C275" s="244"/>
      <c r="D275" s="234" t="s">
        <v>166</v>
      </c>
      <c r="E275" s="245" t="s">
        <v>1</v>
      </c>
      <c r="F275" s="246" t="s">
        <v>354</v>
      </c>
      <c r="G275" s="244"/>
      <c r="H275" s="247">
        <v>40</v>
      </c>
      <c r="I275" s="248"/>
      <c r="J275" s="244"/>
      <c r="K275" s="244"/>
      <c r="L275" s="249"/>
      <c r="M275" s="250"/>
      <c r="N275" s="251"/>
      <c r="O275" s="251"/>
      <c r="P275" s="251"/>
      <c r="Q275" s="251"/>
      <c r="R275" s="251"/>
      <c r="S275" s="251"/>
      <c r="T275" s="252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3" t="s">
        <v>166</v>
      </c>
      <c r="AU275" s="253" t="s">
        <v>83</v>
      </c>
      <c r="AV275" s="14" t="s">
        <v>83</v>
      </c>
      <c r="AW275" s="14" t="s">
        <v>30</v>
      </c>
      <c r="AX275" s="14" t="s">
        <v>81</v>
      </c>
      <c r="AY275" s="253" t="s">
        <v>150</v>
      </c>
    </row>
    <row r="276" s="2" customFormat="1" ht="16.5" customHeight="1">
      <c r="A276" s="39"/>
      <c r="B276" s="40"/>
      <c r="C276" s="219" t="s">
        <v>497</v>
      </c>
      <c r="D276" s="219" t="s">
        <v>153</v>
      </c>
      <c r="E276" s="220" t="s">
        <v>356</v>
      </c>
      <c r="F276" s="221" t="s">
        <v>357</v>
      </c>
      <c r="G276" s="222" t="s">
        <v>183</v>
      </c>
      <c r="H276" s="223">
        <v>4</v>
      </c>
      <c r="I276" s="224"/>
      <c r="J276" s="225">
        <f>ROUND(I276*H276,2)</f>
        <v>0</v>
      </c>
      <c r="K276" s="221" t="s">
        <v>1</v>
      </c>
      <c r="L276" s="45"/>
      <c r="M276" s="226" t="s">
        <v>1</v>
      </c>
      <c r="N276" s="227" t="s">
        <v>38</v>
      </c>
      <c r="O276" s="92"/>
      <c r="P276" s="228">
        <f>O276*H276</f>
        <v>0</v>
      </c>
      <c r="Q276" s="228">
        <v>0</v>
      </c>
      <c r="R276" s="228">
        <f>Q276*H276</f>
        <v>0</v>
      </c>
      <c r="S276" s="228">
        <v>0</v>
      </c>
      <c r="T276" s="229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0" t="s">
        <v>238</v>
      </c>
      <c r="AT276" s="230" t="s">
        <v>153</v>
      </c>
      <c r="AU276" s="230" t="s">
        <v>83</v>
      </c>
      <c r="AY276" s="18" t="s">
        <v>150</v>
      </c>
      <c r="BE276" s="231">
        <f>IF(N276="základní",J276,0)</f>
        <v>0</v>
      </c>
      <c r="BF276" s="231">
        <f>IF(N276="snížená",J276,0)</f>
        <v>0</v>
      </c>
      <c r="BG276" s="231">
        <f>IF(N276="zákl. přenesená",J276,0)</f>
        <v>0</v>
      </c>
      <c r="BH276" s="231">
        <f>IF(N276="sníž. přenesená",J276,0)</f>
        <v>0</v>
      </c>
      <c r="BI276" s="231">
        <f>IF(N276="nulová",J276,0)</f>
        <v>0</v>
      </c>
      <c r="BJ276" s="18" t="s">
        <v>81</v>
      </c>
      <c r="BK276" s="231">
        <f>ROUND(I276*H276,2)</f>
        <v>0</v>
      </c>
      <c r="BL276" s="18" t="s">
        <v>238</v>
      </c>
      <c r="BM276" s="230" t="s">
        <v>358</v>
      </c>
    </row>
    <row r="277" s="14" customFormat="1">
      <c r="A277" s="14"/>
      <c r="B277" s="243"/>
      <c r="C277" s="244"/>
      <c r="D277" s="234" t="s">
        <v>166</v>
      </c>
      <c r="E277" s="245" t="s">
        <v>1</v>
      </c>
      <c r="F277" s="246" t="s">
        <v>359</v>
      </c>
      <c r="G277" s="244"/>
      <c r="H277" s="247">
        <v>4</v>
      </c>
      <c r="I277" s="248"/>
      <c r="J277" s="244"/>
      <c r="K277" s="244"/>
      <c r="L277" s="249"/>
      <c r="M277" s="250"/>
      <c r="N277" s="251"/>
      <c r="O277" s="251"/>
      <c r="P277" s="251"/>
      <c r="Q277" s="251"/>
      <c r="R277" s="251"/>
      <c r="S277" s="251"/>
      <c r="T277" s="252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3" t="s">
        <v>166</v>
      </c>
      <c r="AU277" s="253" t="s">
        <v>83</v>
      </c>
      <c r="AV277" s="14" t="s">
        <v>83</v>
      </c>
      <c r="AW277" s="14" t="s">
        <v>30</v>
      </c>
      <c r="AX277" s="14" t="s">
        <v>81</v>
      </c>
      <c r="AY277" s="253" t="s">
        <v>150</v>
      </c>
    </row>
    <row r="278" s="12" customFormat="1" ht="22.8" customHeight="1">
      <c r="A278" s="12"/>
      <c r="B278" s="203"/>
      <c r="C278" s="204"/>
      <c r="D278" s="205" t="s">
        <v>72</v>
      </c>
      <c r="E278" s="217" t="s">
        <v>360</v>
      </c>
      <c r="F278" s="217" t="s">
        <v>361</v>
      </c>
      <c r="G278" s="204"/>
      <c r="H278" s="204"/>
      <c r="I278" s="207"/>
      <c r="J278" s="218">
        <f>BK278</f>
        <v>0</v>
      </c>
      <c r="K278" s="204"/>
      <c r="L278" s="209"/>
      <c r="M278" s="210"/>
      <c r="N278" s="211"/>
      <c r="O278" s="211"/>
      <c r="P278" s="212">
        <f>P279</f>
        <v>0</v>
      </c>
      <c r="Q278" s="211"/>
      <c r="R278" s="212">
        <f>R279</f>
        <v>0</v>
      </c>
      <c r="S278" s="211"/>
      <c r="T278" s="213">
        <f>T279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214" t="s">
        <v>83</v>
      </c>
      <c r="AT278" s="215" t="s">
        <v>72</v>
      </c>
      <c r="AU278" s="215" t="s">
        <v>81</v>
      </c>
      <c r="AY278" s="214" t="s">
        <v>150</v>
      </c>
      <c r="BK278" s="216">
        <f>BK279</f>
        <v>0</v>
      </c>
    </row>
    <row r="279" s="2" customFormat="1" ht="24.15" customHeight="1">
      <c r="A279" s="39"/>
      <c r="B279" s="40"/>
      <c r="C279" s="219" t="s">
        <v>498</v>
      </c>
      <c r="D279" s="219" t="s">
        <v>153</v>
      </c>
      <c r="E279" s="220" t="s">
        <v>363</v>
      </c>
      <c r="F279" s="221" t="s">
        <v>364</v>
      </c>
      <c r="G279" s="222" t="s">
        <v>200</v>
      </c>
      <c r="H279" s="223">
        <v>3</v>
      </c>
      <c r="I279" s="224"/>
      <c r="J279" s="225">
        <f>ROUND(I279*H279,2)</f>
        <v>0</v>
      </c>
      <c r="K279" s="221" t="s">
        <v>1</v>
      </c>
      <c r="L279" s="45"/>
      <c r="M279" s="226" t="s">
        <v>1</v>
      </c>
      <c r="N279" s="227" t="s">
        <v>38</v>
      </c>
      <c r="O279" s="92"/>
      <c r="P279" s="228">
        <f>O279*H279</f>
        <v>0</v>
      </c>
      <c r="Q279" s="228">
        <v>0</v>
      </c>
      <c r="R279" s="228">
        <f>Q279*H279</f>
        <v>0</v>
      </c>
      <c r="S279" s="228">
        <v>0</v>
      </c>
      <c r="T279" s="229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0" t="s">
        <v>238</v>
      </c>
      <c r="AT279" s="230" t="s">
        <v>153</v>
      </c>
      <c r="AU279" s="230" t="s">
        <v>83</v>
      </c>
      <c r="AY279" s="18" t="s">
        <v>150</v>
      </c>
      <c r="BE279" s="231">
        <f>IF(N279="základní",J279,0)</f>
        <v>0</v>
      </c>
      <c r="BF279" s="231">
        <f>IF(N279="snížená",J279,0)</f>
        <v>0</v>
      </c>
      <c r="BG279" s="231">
        <f>IF(N279="zákl. přenesená",J279,0)</f>
        <v>0</v>
      </c>
      <c r="BH279" s="231">
        <f>IF(N279="sníž. přenesená",J279,0)</f>
        <v>0</v>
      </c>
      <c r="BI279" s="231">
        <f>IF(N279="nulová",J279,0)</f>
        <v>0</v>
      </c>
      <c r="BJ279" s="18" t="s">
        <v>81</v>
      </c>
      <c r="BK279" s="231">
        <f>ROUND(I279*H279,2)</f>
        <v>0</v>
      </c>
      <c r="BL279" s="18" t="s">
        <v>238</v>
      </c>
      <c r="BM279" s="230" t="s">
        <v>365</v>
      </c>
    </row>
    <row r="280" s="12" customFormat="1" ht="22.8" customHeight="1">
      <c r="A280" s="12"/>
      <c r="B280" s="203"/>
      <c r="C280" s="204"/>
      <c r="D280" s="205" t="s">
        <v>72</v>
      </c>
      <c r="E280" s="217" t="s">
        <v>366</v>
      </c>
      <c r="F280" s="217" t="s">
        <v>367</v>
      </c>
      <c r="G280" s="204"/>
      <c r="H280" s="204"/>
      <c r="I280" s="207"/>
      <c r="J280" s="218">
        <f>BK280</f>
        <v>0</v>
      </c>
      <c r="K280" s="204"/>
      <c r="L280" s="209"/>
      <c r="M280" s="210"/>
      <c r="N280" s="211"/>
      <c r="O280" s="211"/>
      <c r="P280" s="212">
        <f>SUM(P281:P305)</f>
        <v>0</v>
      </c>
      <c r="Q280" s="211"/>
      <c r="R280" s="212">
        <f>SUM(R281:R305)</f>
        <v>0.15686000000000003</v>
      </c>
      <c r="S280" s="211"/>
      <c r="T280" s="213">
        <f>SUM(T281:T305)</f>
        <v>0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214" t="s">
        <v>83</v>
      </c>
      <c r="AT280" s="215" t="s">
        <v>72</v>
      </c>
      <c r="AU280" s="215" t="s">
        <v>81</v>
      </c>
      <c r="AY280" s="214" t="s">
        <v>150</v>
      </c>
      <c r="BK280" s="216">
        <f>SUM(BK281:BK305)</f>
        <v>0</v>
      </c>
    </row>
    <row r="281" s="2" customFormat="1" ht="24.15" customHeight="1">
      <c r="A281" s="39"/>
      <c r="B281" s="40"/>
      <c r="C281" s="219" t="s">
        <v>499</v>
      </c>
      <c r="D281" s="219" t="s">
        <v>153</v>
      </c>
      <c r="E281" s="220" t="s">
        <v>369</v>
      </c>
      <c r="F281" s="221" t="s">
        <v>370</v>
      </c>
      <c r="G281" s="222" t="s">
        <v>163</v>
      </c>
      <c r="H281" s="223">
        <v>313.72000000000004</v>
      </c>
      <c r="I281" s="224"/>
      <c r="J281" s="225">
        <f>ROUND(I281*H281,2)</f>
        <v>0</v>
      </c>
      <c r="K281" s="221" t="s">
        <v>164</v>
      </c>
      <c r="L281" s="45"/>
      <c r="M281" s="226" t="s">
        <v>1</v>
      </c>
      <c r="N281" s="227" t="s">
        <v>38</v>
      </c>
      <c r="O281" s="92"/>
      <c r="P281" s="228">
        <f>O281*H281</f>
        <v>0</v>
      </c>
      <c r="Q281" s="228">
        <v>0</v>
      </c>
      <c r="R281" s="228">
        <f>Q281*H281</f>
        <v>0</v>
      </c>
      <c r="S281" s="228">
        <v>0</v>
      </c>
      <c r="T281" s="229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0" t="s">
        <v>238</v>
      </c>
      <c r="AT281" s="230" t="s">
        <v>153</v>
      </c>
      <c r="AU281" s="230" t="s">
        <v>83</v>
      </c>
      <c r="AY281" s="18" t="s">
        <v>150</v>
      </c>
      <c r="BE281" s="231">
        <f>IF(N281="základní",J281,0)</f>
        <v>0</v>
      </c>
      <c r="BF281" s="231">
        <f>IF(N281="snížená",J281,0)</f>
        <v>0</v>
      </c>
      <c r="BG281" s="231">
        <f>IF(N281="zákl. přenesená",J281,0)</f>
        <v>0</v>
      </c>
      <c r="BH281" s="231">
        <f>IF(N281="sníž. přenesená",J281,0)</f>
        <v>0</v>
      </c>
      <c r="BI281" s="231">
        <f>IF(N281="nulová",J281,0)</f>
        <v>0</v>
      </c>
      <c r="BJ281" s="18" t="s">
        <v>81</v>
      </c>
      <c r="BK281" s="231">
        <f>ROUND(I281*H281,2)</f>
        <v>0</v>
      </c>
      <c r="BL281" s="18" t="s">
        <v>238</v>
      </c>
      <c r="BM281" s="230" t="s">
        <v>371</v>
      </c>
    </row>
    <row r="282" s="14" customFormat="1">
      <c r="A282" s="14"/>
      <c r="B282" s="243"/>
      <c r="C282" s="244"/>
      <c r="D282" s="234" t="s">
        <v>166</v>
      </c>
      <c r="E282" s="245" t="s">
        <v>1</v>
      </c>
      <c r="F282" s="246" t="s">
        <v>372</v>
      </c>
      <c r="G282" s="244"/>
      <c r="H282" s="247">
        <v>32.76</v>
      </c>
      <c r="I282" s="248"/>
      <c r="J282" s="244"/>
      <c r="K282" s="244"/>
      <c r="L282" s="249"/>
      <c r="M282" s="250"/>
      <c r="N282" s="251"/>
      <c r="O282" s="251"/>
      <c r="P282" s="251"/>
      <c r="Q282" s="251"/>
      <c r="R282" s="251"/>
      <c r="S282" s="251"/>
      <c r="T282" s="252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3" t="s">
        <v>166</v>
      </c>
      <c r="AU282" s="253" t="s">
        <v>83</v>
      </c>
      <c r="AV282" s="14" t="s">
        <v>83</v>
      </c>
      <c r="AW282" s="14" t="s">
        <v>30</v>
      </c>
      <c r="AX282" s="14" t="s">
        <v>73</v>
      </c>
      <c r="AY282" s="253" t="s">
        <v>150</v>
      </c>
    </row>
    <row r="283" s="14" customFormat="1">
      <c r="A283" s="14"/>
      <c r="B283" s="243"/>
      <c r="C283" s="244"/>
      <c r="D283" s="234" t="s">
        <v>166</v>
      </c>
      <c r="E283" s="245" t="s">
        <v>1</v>
      </c>
      <c r="F283" s="246" t="s">
        <v>373</v>
      </c>
      <c r="G283" s="244"/>
      <c r="H283" s="247">
        <v>59.28</v>
      </c>
      <c r="I283" s="248"/>
      <c r="J283" s="244"/>
      <c r="K283" s="244"/>
      <c r="L283" s="249"/>
      <c r="M283" s="250"/>
      <c r="N283" s="251"/>
      <c r="O283" s="251"/>
      <c r="P283" s="251"/>
      <c r="Q283" s="251"/>
      <c r="R283" s="251"/>
      <c r="S283" s="251"/>
      <c r="T283" s="252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3" t="s">
        <v>166</v>
      </c>
      <c r="AU283" s="253" t="s">
        <v>83</v>
      </c>
      <c r="AV283" s="14" t="s">
        <v>83</v>
      </c>
      <c r="AW283" s="14" t="s">
        <v>30</v>
      </c>
      <c r="AX283" s="14" t="s">
        <v>73</v>
      </c>
      <c r="AY283" s="253" t="s">
        <v>150</v>
      </c>
    </row>
    <row r="284" s="14" customFormat="1">
      <c r="A284" s="14"/>
      <c r="B284" s="243"/>
      <c r="C284" s="244"/>
      <c r="D284" s="234" t="s">
        <v>166</v>
      </c>
      <c r="E284" s="245" t="s">
        <v>1</v>
      </c>
      <c r="F284" s="246" t="s">
        <v>374</v>
      </c>
      <c r="G284" s="244"/>
      <c r="H284" s="247">
        <v>48.1</v>
      </c>
      <c r="I284" s="248"/>
      <c r="J284" s="244"/>
      <c r="K284" s="244"/>
      <c r="L284" s="249"/>
      <c r="M284" s="250"/>
      <c r="N284" s="251"/>
      <c r="O284" s="251"/>
      <c r="P284" s="251"/>
      <c r="Q284" s="251"/>
      <c r="R284" s="251"/>
      <c r="S284" s="251"/>
      <c r="T284" s="252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3" t="s">
        <v>166</v>
      </c>
      <c r="AU284" s="253" t="s">
        <v>83</v>
      </c>
      <c r="AV284" s="14" t="s">
        <v>83</v>
      </c>
      <c r="AW284" s="14" t="s">
        <v>30</v>
      </c>
      <c r="AX284" s="14" t="s">
        <v>73</v>
      </c>
      <c r="AY284" s="253" t="s">
        <v>150</v>
      </c>
    </row>
    <row r="285" s="14" customFormat="1">
      <c r="A285" s="14"/>
      <c r="B285" s="243"/>
      <c r="C285" s="244"/>
      <c r="D285" s="234" t="s">
        <v>166</v>
      </c>
      <c r="E285" s="245" t="s">
        <v>1</v>
      </c>
      <c r="F285" s="246" t="s">
        <v>375</v>
      </c>
      <c r="G285" s="244"/>
      <c r="H285" s="247">
        <v>59.08</v>
      </c>
      <c r="I285" s="248"/>
      <c r="J285" s="244"/>
      <c r="K285" s="244"/>
      <c r="L285" s="249"/>
      <c r="M285" s="250"/>
      <c r="N285" s="251"/>
      <c r="O285" s="251"/>
      <c r="P285" s="251"/>
      <c r="Q285" s="251"/>
      <c r="R285" s="251"/>
      <c r="S285" s="251"/>
      <c r="T285" s="252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3" t="s">
        <v>166</v>
      </c>
      <c r="AU285" s="253" t="s">
        <v>83</v>
      </c>
      <c r="AV285" s="14" t="s">
        <v>83</v>
      </c>
      <c r="AW285" s="14" t="s">
        <v>30</v>
      </c>
      <c r="AX285" s="14" t="s">
        <v>73</v>
      </c>
      <c r="AY285" s="253" t="s">
        <v>150</v>
      </c>
    </row>
    <row r="286" s="15" customFormat="1">
      <c r="A286" s="15"/>
      <c r="B286" s="254"/>
      <c r="C286" s="255"/>
      <c r="D286" s="234" t="s">
        <v>166</v>
      </c>
      <c r="E286" s="256" t="s">
        <v>1</v>
      </c>
      <c r="F286" s="257" t="s">
        <v>171</v>
      </c>
      <c r="G286" s="255"/>
      <c r="H286" s="258">
        <v>199.21999999999997</v>
      </c>
      <c r="I286" s="259"/>
      <c r="J286" s="255"/>
      <c r="K286" s="255"/>
      <c r="L286" s="260"/>
      <c r="M286" s="261"/>
      <c r="N286" s="262"/>
      <c r="O286" s="262"/>
      <c r="P286" s="262"/>
      <c r="Q286" s="262"/>
      <c r="R286" s="262"/>
      <c r="S286" s="262"/>
      <c r="T286" s="263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64" t="s">
        <v>166</v>
      </c>
      <c r="AU286" s="264" t="s">
        <v>83</v>
      </c>
      <c r="AV286" s="15" t="s">
        <v>172</v>
      </c>
      <c r="AW286" s="15" t="s">
        <v>30</v>
      </c>
      <c r="AX286" s="15" t="s">
        <v>73</v>
      </c>
      <c r="AY286" s="264" t="s">
        <v>150</v>
      </c>
    </row>
    <row r="287" s="14" customFormat="1">
      <c r="A287" s="14"/>
      <c r="B287" s="243"/>
      <c r="C287" s="244"/>
      <c r="D287" s="234" t="s">
        <v>166</v>
      </c>
      <c r="E287" s="245" t="s">
        <v>1</v>
      </c>
      <c r="F287" s="246" t="s">
        <v>376</v>
      </c>
      <c r="G287" s="244"/>
      <c r="H287" s="247">
        <v>114.5</v>
      </c>
      <c r="I287" s="248"/>
      <c r="J287" s="244"/>
      <c r="K287" s="244"/>
      <c r="L287" s="249"/>
      <c r="M287" s="250"/>
      <c r="N287" s="251"/>
      <c r="O287" s="251"/>
      <c r="P287" s="251"/>
      <c r="Q287" s="251"/>
      <c r="R287" s="251"/>
      <c r="S287" s="251"/>
      <c r="T287" s="252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3" t="s">
        <v>166</v>
      </c>
      <c r="AU287" s="253" t="s">
        <v>83</v>
      </c>
      <c r="AV287" s="14" t="s">
        <v>83</v>
      </c>
      <c r="AW287" s="14" t="s">
        <v>30</v>
      </c>
      <c r="AX287" s="14" t="s">
        <v>73</v>
      </c>
      <c r="AY287" s="253" t="s">
        <v>150</v>
      </c>
    </row>
    <row r="288" s="16" customFormat="1">
      <c r="A288" s="16"/>
      <c r="B288" s="265"/>
      <c r="C288" s="266"/>
      <c r="D288" s="234" t="s">
        <v>166</v>
      </c>
      <c r="E288" s="267" t="s">
        <v>1</v>
      </c>
      <c r="F288" s="268" t="s">
        <v>174</v>
      </c>
      <c r="G288" s="266"/>
      <c r="H288" s="269">
        <v>313.71999999999996</v>
      </c>
      <c r="I288" s="270"/>
      <c r="J288" s="266"/>
      <c r="K288" s="266"/>
      <c r="L288" s="271"/>
      <c r="M288" s="272"/>
      <c r="N288" s="273"/>
      <c r="O288" s="273"/>
      <c r="P288" s="273"/>
      <c r="Q288" s="273"/>
      <c r="R288" s="273"/>
      <c r="S288" s="273"/>
      <c r="T288" s="274"/>
      <c r="U288" s="16"/>
      <c r="V288" s="16"/>
      <c r="W288" s="16"/>
      <c r="X288" s="16"/>
      <c r="Y288" s="16"/>
      <c r="Z288" s="16"/>
      <c r="AA288" s="16"/>
      <c r="AB288" s="16"/>
      <c r="AC288" s="16"/>
      <c r="AD288" s="16"/>
      <c r="AE288" s="16"/>
      <c r="AT288" s="275" t="s">
        <v>166</v>
      </c>
      <c r="AU288" s="275" t="s">
        <v>83</v>
      </c>
      <c r="AV288" s="16" t="s">
        <v>157</v>
      </c>
      <c r="AW288" s="16" t="s">
        <v>30</v>
      </c>
      <c r="AX288" s="16" t="s">
        <v>81</v>
      </c>
      <c r="AY288" s="275" t="s">
        <v>150</v>
      </c>
    </row>
    <row r="289" s="2" customFormat="1" ht="24.15" customHeight="1">
      <c r="A289" s="39"/>
      <c r="B289" s="40"/>
      <c r="C289" s="219" t="s">
        <v>500</v>
      </c>
      <c r="D289" s="219" t="s">
        <v>153</v>
      </c>
      <c r="E289" s="220" t="s">
        <v>378</v>
      </c>
      <c r="F289" s="221" t="s">
        <v>379</v>
      </c>
      <c r="G289" s="222" t="s">
        <v>163</v>
      </c>
      <c r="H289" s="223">
        <v>313.72000000000004</v>
      </c>
      <c r="I289" s="224"/>
      <c r="J289" s="225">
        <f>ROUND(I289*H289,2)</f>
        <v>0</v>
      </c>
      <c r="K289" s="221" t="s">
        <v>177</v>
      </c>
      <c r="L289" s="45"/>
      <c r="M289" s="226" t="s">
        <v>1</v>
      </c>
      <c r="N289" s="227" t="s">
        <v>38</v>
      </c>
      <c r="O289" s="92"/>
      <c r="P289" s="228">
        <f>O289*H289</f>
        <v>0</v>
      </c>
      <c r="Q289" s="228">
        <v>0.00021</v>
      </c>
      <c r="R289" s="228">
        <f>Q289*H289</f>
        <v>0.065881200000000016</v>
      </c>
      <c r="S289" s="228">
        <v>0</v>
      </c>
      <c r="T289" s="229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30" t="s">
        <v>238</v>
      </c>
      <c r="AT289" s="230" t="s">
        <v>153</v>
      </c>
      <c r="AU289" s="230" t="s">
        <v>83</v>
      </c>
      <c r="AY289" s="18" t="s">
        <v>150</v>
      </c>
      <c r="BE289" s="231">
        <f>IF(N289="základní",J289,0)</f>
        <v>0</v>
      </c>
      <c r="BF289" s="231">
        <f>IF(N289="snížená",J289,0)</f>
        <v>0</v>
      </c>
      <c r="BG289" s="231">
        <f>IF(N289="zákl. přenesená",J289,0)</f>
        <v>0</v>
      </c>
      <c r="BH289" s="231">
        <f>IF(N289="sníž. přenesená",J289,0)</f>
        <v>0</v>
      </c>
      <c r="BI289" s="231">
        <f>IF(N289="nulová",J289,0)</f>
        <v>0</v>
      </c>
      <c r="BJ289" s="18" t="s">
        <v>81</v>
      </c>
      <c r="BK289" s="231">
        <f>ROUND(I289*H289,2)</f>
        <v>0</v>
      </c>
      <c r="BL289" s="18" t="s">
        <v>238</v>
      </c>
      <c r="BM289" s="230" t="s">
        <v>380</v>
      </c>
    </row>
    <row r="290" s="14" customFormat="1">
      <c r="A290" s="14"/>
      <c r="B290" s="243"/>
      <c r="C290" s="244"/>
      <c r="D290" s="234" t="s">
        <v>166</v>
      </c>
      <c r="E290" s="245" t="s">
        <v>1</v>
      </c>
      <c r="F290" s="246" t="s">
        <v>372</v>
      </c>
      <c r="G290" s="244"/>
      <c r="H290" s="247">
        <v>32.76</v>
      </c>
      <c r="I290" s="248"/>
      <c r="J290" s="244"/>
      <c r="K290" s="244"/>
      <c r="L290" s="249"/>
      <c r="M290" s="250"/>
      <c r="N290" s="251"/>
      <c r="O290" s="251"/>
      <c r="P290" s="251"/>
      <c r="Q290" s="251"/>
      <c r="R290" s="251"/>
      <c r="S290" s="251"/>
      <c r="T290" s="252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3" t="s">
        <v>166</v>
      </c>
      <c r="AU290" s="253" t="s">
        <v>83</v>
      </c>
      <c r="AV290" s="14" t="s">
        <v>83</v>
      </c>
      <c r="AW290" s="14" t="s">
        <v>30</v>
      </c>
      <c r="AX290" s="14" t="s">
        <v>73</v>
      </c>
      <c r="AY290" s="253" t="s">
        <v>150</v>
      </c>
    </row>
    <row r="291" s="14" customFormat="1">
      <c r="A291" s="14"/>
      <c r="B291" s="243"/>
      <c r="C291" s="244"/>
      <c r="D291" s="234" t="s">
        <v>166</v>
      </c>
      <c r="E291" s="245" t="s">
        <v>1</v>
      </c>
      <c r="F291" s="246" t="s">
        <v>373</v>
      </c>
      <c r="G291" s="244"/>
      <c r="H291" s="247">
        <v>59.28</v>
      </c>
      <c r="I291" s="248"/>
      <c r="J291" s="244"/>
      <c r="K291" s="244"/>
      <c r="L291" s="249"/>
      <c r="M291" s="250"/>
      <c r="N291" s="251"/>
      <c r="O291" s="251"/>
      <c r="P291" s="251"/>
      <c r="Q291" s="251"/>
      <c r="R291" s="251"/>
      <c r="S291" s="251"/>
      <c r="T291" s="252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3" t="s">
        <v>166</v>
      </c>
      <c r="AU291" s="253" t="s">
        <v>83</v>
      </c>
      <c r="AV291" s="14" t="s">
        <v>83</v>
      </c>
      <c r="AW291" s="14" t="s">
        <v>30</v>
      </c>
      <c r="AX291" s="14" t="s">
        <v>73</v>
      </c>
      <c r="AY291" s="253" t="s">
        <v>150</v>
      </c>
    </row>
    <row r="292" s="14" customFormat="1">
      <c r="A292" s="14"/>
      <c r="B292" s="243"/>
      <c r="C292" s="244"/>
      <c r="D292" s="234" t="s">
        <v>166</v>
      </c>
      <c r="E292" s="245" t="s">
        <v>1</v>
      </c>
      <c r="F292" s="246" t="s">
        <v>374</v>
      </c>
      <c r="G292" s="244"/>
      <c r="H292" s="247">
        <v>48.1</v>
      </c>
      <c r="I292" s="248"/>
      <c r="J292" s="244"/>
      <c r="K292" s="244"/>
      <c r="L292" s="249"/>
      <c r="M292" s="250"/>
      <c r="N292" s="251"/>
      <c r="O292" s="251"/>
      <c r="P292" s="251"/>
      <c r="Q292" s="251"/>
      <c r="R292" s="251"/>
      <c r="S292" s="251"/>
      <c r="T292" s="252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3" t="s">
        <v>166</v>
      </c>
      <c r="AU292" s="253" t="s">
        <v>83</v>
      </c>
      <c r="AV292" s="14" t="s">
        <v>83</v>
      </c>
      <c r="AW292" s="14" t="s">
        <v>30</v>
      </c>
      <c r="AX292" s="14" t="s">
        <v>73</v>
      </c>
      <c r="AY292" s="253" t="s">
        <v>150</v>
      </c>
    </row>
    <row r="293" s="14" customFormat="1">
      <c r="A293" s="14"/>
      <c r="B293" s="243"/>
      <c r="C293" s="244"/>
      <c r="D293" s="234" t="s">
        <v>166</v>
      </c>
      <c r="E293" s="245" t="s">
        <v>1</v>
      </c>
      <c r="F293" s="246" t="s">
        <v>375</v>
      </c>
      <c r="G293" s="244"/>
      <c r="H293" s="247">
        <v>59.08</v>
      </c>
      <c r="I293" s="248"/>
      <c r="J293" s="244"/>
      <c r="K293" s="244"/>
      <c r="L293" s="249"/>
      <c r="M293" s="250"/>
      <c r="N293" s="251"/>
      <c r="O293" s="251"/>
      <c r="P293" s="251"/>
      <c r="Q293" s="251"/>
      <c r="R293" s="251"/>
      <c r="S293" s="251"/>
      <c r="T293" s="252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3" t="s">
        <v>166</v>
      </c>
      <c r="AU293" s="253" t="s">
        <v>83</v>
      </c>
      <c r="AV293" s="14" t="s">
        <v>83</v>
      </c>
      <c r="AW293" s="14" t="s">
        <v>30</v>
      </c>
      <c r="AX293" s="14" t="s">
        <v>73</v>
      </c>
      <c r="AY293" s="253" t="s">
        <v>150</v>
      </c>
    </row>
    <row r="294" s="15" customFormat="1">
      <c r="A294" s="15"/>
      <c r="B294" s="254"/>
      <c r="C294" s="255"/>
      <c r="D294" s="234" t="s">
        <v>166</v>
      </c>
      <c r="E294" s="256" t="s">
        <v>1</v>
      </c>
      <c r="F294" s="257" t="s">
        <v>171</v>
      </c>
      <c r="G294" s="255"/>
      <c r="H294" s="258">
        <v>199.21999999999997</v>
      </c>
      <c r="I294" s="259"/>
      <c r="J294" s="255"/>
      <c r="K294" s="255"/>
      <c r="L294" s="260"/>
      <c r="M294" s="261"/>
      <c r="N294" s="262"/>
      <c r="O294" s="262"/>
      <c r="P294" s="262"/>
      <c r="Q294" s="262"/>
      <c r="R294" s="262"/>
      <c r="S294" s="262"/>
      <c r="T294" s="263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64" t="s">
        <v>166</v>
      </c>
      <c r="AU294" s="264" t="s">
        <v>83</v>
      </c>
      <c r="AV294" s="15" t="s">
        <v>172</v>
      </c>
      <c r="AW294" s="15" t="s">
        <v>30</v>
      </c>
      <c r="AX294" s="15" t="s">
        <v>73</v>
      </c>
      <c r="AY294" s="264" t="s">
        <v>150</v>
      </c>
    </row>
    <row r="295" s="14" customFormat="1">
      <c r="A295" s="14"/>
      <c r="B295" s="243"/>
      <c r="C295" s="244"/>
      <c r="D295" s="234" t="s">
        <v>166</v>
      </c>
      <c r="E295" s="245" t="s">
        <v>1</v>
      </c>
      <c r="F295" s="246" t="s">
        <v>376</v>
      </c>
      <c r="G295" s="244"/>
      <c r="H295" s="247">
        <v>114.5</v>
      </c>
      <c r="I295" s="248"/>
      <c r="J295" s="244"/>
      <c r="K295" s="244"/>
      <c r="L295" s="249"/>
      <c r="M295" s="250"/>
      <c r="N295" s="251"/>
      <c r="O295" s="251"/>
      <c r="P295" s="251"/>
      <c r="Q295" s="251"/>
      <c r="R295" s="251"/>
      <c r="S295" s="251"/>
      <c r="T295" s="252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3" t="s">
        <v>166</v>
      </c>
      <c r="AU295" s="253" t="s">
        <v>83</v>
      </c>
      <c r="AV295" s="14" t="s">
        <v>83</v>
      </c>
      <c r="AW295" s="14" t="s">
        <v>30</v>
      </c>
      <c r="AX295" s="14" t="s">
        <v>73</v>
      </c>
      <c r="AY295" s="253" t="s">
        <v>150</v>
      </c>
    </row>
    <row r="296" s="16" customFormat="1">
      <c r="A296" s="16"/>
      <c r="B296" s="265"/>
      <c r="C296" s="266"/>
      <c r="D296" s="234" t="s">
        <v>166</v>
      </c>
      <c r="E296" s="267" t="s">
        <v>1</v>
      </c>
      <c r="F296" s="268" t="s">
        <v>174</v>
      </c>
      <c r="G296" s="266"/>
      <c r="H296" s="269">
        <v>313.71999999999996</v>
      </c>
      <c r="I296" s="270"/>
      <c r="J296" s="266"/>
      <c r="K296" s="266"/>
      <c r="L296" s="271"/>
      <c r="M296" s="272"/>
      <c r="N296" s="273"/>
      <c r="O296" s="273"/>
      <c r="P296" s="273"/>
      <c r="Q296" s="273"/>
      <c r="R296" s="273"/>
      <c r="S296" s="273"/>
      <c r="T296" s="274"/>
      <c r="U296" s="16"/>
      <c r="V296" s="16"/>
      <c r="W296" s="16"/>
      <c r="X296" s="16"/>
      <c r="Y296" s="16"/>
      <c r="Z296" s="16"/>
      <c r="AA296" s="16"/>
      <c r="AB296" s="16"/>
      <c r="AC296" s="16"/>
      <c r="AD296" s="16"/>
      <c r="AE296" s="16"/>
      <c r="AT296" s="275" t="s">
        <v>166</v>
      </c>
      <c r="AU296" s="275" t="s">
        <v>83</v>
      </c>
      <c r="AV296" s="16" t="s">
        <v>157</v>
      </c>
      <c r="AW296" s="16" t="s">
        <v>30</v>
      </c>
      <c r="AX296" s="16" t="s">
        <v>81</v>
      </c>
      <c r="AY296" s="275" t="s">
        <v>150</v>
      </c>
    </row>
    <row r="297" s="2" customFormat="1" ht="24.15" customHeight="1">
      <c r="A297" s="39"/>
      <c r="B297" s="40"/>
      <c r="C297" s="219" t="s">
        <v>501</v>
      </c>
      <c r="D297" s="219" t="s">
        <v>153</v>
      </c>
      <c r="E297" s="220" t="s">
        <v>382</v>
      </c>
      <c r="F297" s="221" t="s">
        <v>383</v>
      </c>
      <c r="G297" s="222" t="s">
        <v>163</v>
      </c>
      <c r="H297" s="223">
        <v>313.72000000000004</v>
      </c>
      <c r="I297" s="224"/>
      <c r="J297" s="225">
        <f>ROUND(I297*H297,2)</f>
        <v>0</v>
      </c>
      <c r="K297" s="221" t="s">
        <v>177</v>
      </c>
      <c r="L297" s="45"/>
      <c r="M297" s="226" t="s">
        <v>1</v>
      </c>
      <c r="N297" s="227" t="s">
        <v>38</v>
      </c>
      <c r="O297" s="92"/>
      <c r="P297" s="228">
        <f>O297*H297</f>
        <v>0</v>
      </c>
      <c r="Q297" s="228">
        <v>0.00029</v>
      </c>
      <c r="R297" s="228">
        <f>Q297*H297</f>
        <v>0.090978800000000016</v>
      </c>
      <c r="S297" s="228">
        <v>0</v>
      </c>
      <c r="T297" s="229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30" t="s">
        <v>238</v>
      </c>
      <c r="AT297" s="230" t="s">
        <v>153</v>
      </c>
      <c r="AU297" s="230" t="s">
        <v>83</v>
      </c>
      <c r="AY297" s="18" t="s">
        <v>150</v>
      </c>
      <c r="BE297" s="231">
        <f>IF(N297="základní",J297,0)</f>
        <v>0</v>
      </c>
      <c r="BF297" s="231">
        <f>IF(N297="snížená",J297,0)</f>
        <v>0</v>
      </c>
      <c r="BG297" s="231">
        <f>IF(N297="zákl. přenesená",J297,0)</f>
        <v>0</v>
      </c>
      <c r="BH297" s="231">
        <f>IF(N297="sníž. přenesená",J297,0)</f>
        <v>0</v>
      </c>
      <c r="BI297" s="231">
        <f>IF(N297="nulová",J297,0)</f>
        <v>0</v>
      </c>
      <c r="BJ297" s="18" t="s">
        <v>81</v>
      </c>
      <c r="BK297" s="231">
        <f>ROUND(I297*H297,2)</f>
        <v>0</v>
      </c>
      <c r="BL297" s="18" t="s">
        <v>238</v>
      </c>
      <c r="BM297" s="230" t="s">
        <v>384</v>
      </c>
    </row>
    <row r="298" s="2" customFormat="1">
      <c r="A298" s="39"/>
      <c r="B298" s="40"/>
      <c r="C298" s="41"/>
      <c r="D298" s="234" t="s">
        <v>260</v>
      </c>
      <c r="E298" s="41"/>
      <c r="F298" s="277" t="s">
        <v>385</v>
      </c>
      <c r="G298" s="41"/>
      <c r="H298" s="41"/>
      <c r="I298" s="278"/>
      <c r="J298" s="41"/>
      <c r="K298" s="41"/>
      <c r="L298" s="45"/>
      <c r="M298" s="279"/>
      <c r="N298" s="280"/>
      <c r="O298" s="92"/>
      <c r="P298" s="92"/>
      <c r="Q298" s="92"/>
      <c r="R298" s="92"/>
      <c r="S298" s="92"/>
      <c r="T298" s="93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260</v>
      </c>
      <c r="AU298" s="18" t="s">
        <v>83</v>
      </c>
    </row>
    <row r="299" s="14" customFormat="1">
      <c r="A299" s="14"/>
      <c r="B299" s="243"/>
      <c r="C299" s="244"/>
      <c r="D299" s="234" t="s">
        <v>166</v>
      </c>
      <c r="E299" s="245" t="s">
        <v>1</v>
      </c>
      <c r="F299" s="246" t="s">
        <v>372</v>
      </c>
      <c r="G299" s="244"/>
      <c r="H299" s="247">
        <v>32.76</v>
      </c>
      <c r="I299" s="248"/>
      <c r="J299" s="244"/>
      <c r="K299" s="244"/>
      <c r="L299" s="249"/>
      <c r="M299" s="250"/>
      <c r="N299" s="251"/>
      <c r="O299" s="251"/>
      <c r="P299" s="251"/>
      <c r="Q299" s="251"/>
      <c r="R299" s="251"/>
      <c r="S299" s="251"/>
      <c r="T299" s="252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3" t="s">
        <v>166</v>
      </c>
      <c r="AU299" s="253" t="s">
        <v>83</v>
      </c>
      <c r="AV299" s="14" t="s">
        <v>83</v>
      </c>
      <c r="AW299" s="14" t="s">
        <v>30</v>
      </c>
      <c r="AX299" s="14" t="s">
        <v>73</v>
      </c>
      <c r="AY299" s="253" t="s">
        <v>150</v>
      </c>
    </row>
    <row r="300" s="14" customFormat="1">
      <c r="A300" s="14"/>
      <c r="B300" s="243"/>
      <c r="C300" s="244"/>
      <c r="D300" s="234" t="s">
        <v>166</v>
      </c>
      <c r="E300" s="245" t="s">
        <v>1</v>
      </c>
      <c r="F300" s="246" t="s">
        <v>373</v>
      </c>
      <c r="G300" s="244"/>
      <c r="H300" s="247">
        <v>59.28</v>
      </c>
      <c r="I300" s="248"/>
      <c r="J300" s="244"/>
      <c r="K300" s="244"/>
      <c r="L300" s="249"/>
      <c r="M300" s="250"/>
      <c r="N300" s="251"/>
      <c r="O300" s="251"/>
      <c r="P300" s="251"/>
      <c r="Q300" s="251"/>
      <c r="R300" s="251"/>
      <c r="S300" s="251"/>
      <c r="T300" s="252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3" t="s">
        <v>166</v>
      </c>
      <c r="AU300" s="253" t="s">
        <v>83</v>
      </c>
      <c r="AV300" s="14" t="s">
        <v>83</v>
      </c>
      <c r="AW300" s="14" t="s">
        <v>30</v>
      </c>
      <c r="AX300" s="14" t="s">
        <v>73</v>
      </c>
      <c r="AY300" s="253" t="s">
        <v>150</v>
      </c>
    </row>
    <row r="301" s="14" customFormat="1">
      <c r="A301" s="14"/>
      <c r="B301" s="243"/>
      <c r="C301" s="244"/>
      <c r="D301" s="234" t="s">
        <v>166</v>
      </c>
      <c r="E301" s="245" t="s">
        <v>1</v>
      </c>
      <c r="F301" s="246" t="s">
        <v>374</v>
      </c>
      <c r="G301" s="244"/>
      <c r="H301" s="247">
        <v>48.1</v>
      </c>
      <c r="I301" s="248"/>
      <c r="J301" s="244"/>
      <c r="K301" s="244"/>
      <c r="L301" s="249"/>
      <c r="M301" s="250"/>
      <c r="N301" s="251"/>
      <c r="O301" s="251"/>
      <c r="P301" s="251"/>
      <c r="Q301" s="251"/>
      <c r="R301" s="251"/>
      <c r="S301" s="251"/>
      <c r="T301" s="252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3" t="s">
        <v>166</v>
      </c>
      <c r="AU301" s="253" t="s">
        <v>83</v>
      </c>
      <c r="AV301" s="14" t="s">
        <v>83</v>
      </c>
      <c r="AW301" s="14" t="s">
        <v>30</v>
      </c>
      <c r="AX301" s="14" t="s">
        <v>73</v>
      </c>
      <c r="AY301" s="253" t="s">
        <v>150</v>
      </c>
    </row>
    <row r="302" s="14" customFormat="1">
      <c r="A302" s="14"/>
      <c r="B302" s="243"/>
      <c r="C302" s="244"/>
      <c r="D302" s="234" t="s">
        <v>166</v>
      </c>
      <c r="E302" s="245" t="s">
        <v>1</v>
      </c>
      <c r="F302" s="246" t="s">
        <v>375</v>
      </c>
      <c r="G302" s="244"/>
      <c r="H302" s="247">
        <v>59.08</v>
      </c>
      <c r="I302" s="248"/>
      <c r="J302" s="244"/>
      <c r="K302" s="244"/>
      <c r="L302" s="249"/>
      <c r="M302" s="250"/>
      <c r="N302" s="251"/>
      <c r="O302" s="251"/>
      <c r="P302" s="251"/>
      <c r="Q302" s="251"/>
      <c r="R302" s="251"/>
      <c r="S302" s="251"/>
      <c r="T302" s="252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3" t="s">
        <v>166</v>
      </c>
      <c r="AU302" s="253" t="s">
        <v>83</v>
      </c>
      <c r="AV302" s="14" t="s">
        <v>83</v>
      </c>
      <c r="AW302" s="14" t="s">
        <v>30</v>
      </c>
      <c r="AX302" s="14" t="s">
        <v>73</v>
      </c>
      <c r="AY302" s="253" t="s">
        <v>150</v>
      </c>
    </row>
    <row r="303" s="15" customFormat="1">
      <c r="A303" s="15"/>
      <c r="B303" s="254"/>
      <c r="C303" s="255"/>
      <c r="D303" s="234" t="s">
        <v>166</v>
      </c>
      <c r="E303" s="256" t="s">
        <v>1</v>
      </c>
      <c r="F303" s="257" t="s">
        <v>171</v>
      </c>
      <c r="G303" s="255"/>
      <c r="H303" s="258">
        <v>199.21999999999997</v>
      </c>
      <c r="I303" s="259"/>
      <c r="J303" s="255"/>
      <c r="K303" s="255"/>
      <c r="L303" s="260"/>
      <c r="M303" s="261"/>
      <c r="N303" s="262"/>
      <c r="O303" s="262"/>
      <c r="P303" s="262"/>
      <c r="Q303" s="262"/>
      <c r="R303" s="262"/>
      <c r="S303" s="262"/>
      <c r="T303" s="263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64" t="s">
        <v>166</v>
      </c>
      <c r="AU303" s="264" t="s">
        <v>83</v>
      </c>
      <c r="AV303" s="15" t="s">
        <v>172</v>
      </c>
      <c r="AW303" s="15" t="s">
        <v>30</v>
      </c>
      <c r="AX303" s="15" t="s">
        <v>73</v>
      </c>
      <c r="AY303" s="264" t="s">
        <v>150</v>
      </c>
    </row>
    <row r="304" s="14" customFormat="1">
      <c r="A304" s="14"/>
      <c r="B304" s="243"/>
      <c r="C304" s="244"/>
      <c r="D304" s="234" t="s">
        <v>166</v>
      </c>
      <c r="E304" s="245" t="s">
        <v>1</v>
      </c>
      <c r="F304" s="246" t="s">
        <v>376</v>
      </c>
      <c r="G304" s="244"/>
      <c r="H304" s="247">
        <v>114.5</v>
      </c>
      <c r="I304" s="248"/>
      <c r="J304" s="244"/>
      <c r="K304" s="244"/>
      <c r="L304" s="249"/>
      <c r="M304" s="250"/>
      <c r="N304" s="251"/>
      <c r="O304" s="251"/>
      <c r="P304" s="251"/>
      <c r="Q304" s="251"/>
      <c r="R304" s="251"/>
      <c r="S304" s="251"/>
      <c r="T304" s="252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3" t="s">
        <v>166</v>
      </c>
      <c r="AU304" s="253" t="s">
        <v>83</v>
      </c>
      <c r="AV304" s="14" t="s">
        <v>83</v>
      </c>
      <c r="AW304" s="14" t="s">
        <v>30</v>
      </c>
      <c r="AX304" s="14" t="s">
        <v>73</v>
      </c>
      <c r="AY304" s="253" t="s">
        <v>150</v>
      </c>
    </row>
    <row r="305" s="16" customFormat="1">
      <c r="A305" s="16"/>
      <c r="B305" s="265"/>
      <c r="C305" s="266"/>
      <c r="D305" s="234" t="s">
        <v>166</v>
      </c>
      <c r="E305" s="267" t="s">
        <v>1</v>
      </c>
      <c r="F305" s="268" t="s">
        <v>174</v>
      </c>
      <c r="G305" s="266"/>
      <c r="H305" s="269">
        <v>313.71999999999996</v>
      </c>
      <c r="I305" s="270"/>
      <c r="J305" s="266"/>
      <c r="K305" s="266"/>
      <c r="L305" s="271"/>
      <c r="M305" s="272"/>
      <c r="N305" s="273"/>
      <c r="O305" s="273"/>
      <c r="P305" s="273"/>
      <c r="Q305" s="273"/>
      <c r="R305" s="273"/>
      <c r="S305" s="273"/>
      <c r="T305" s="274"/>
      <c r="U305" s="16"/>
      <c r="V305" s="16"/>
      <c r="W305" s="16"/>
      <c r="X305" s="16"/>
      <c r="Y305" s="16"/>
      <c r="Z305" s="16"/>
      <c r="AA305" s="16"/>
      <c r="AB305" s="16"/>
      <c r="AC305" s="16"/>
      <c r="AD305" s="16"/>
      <c r="AE305" s="16"/>
      <c r="AT305" s="275" t="s">
        <v>166</v>
      </c>
      <c r="AU305" s="275" t="s">
        <v>83</v>
      </c>
      <c r="AV305" s="16" t="s">
        <v>157</v>
      </c>
      <c r="AW305" s="16" t="s">
        <v>30</v>
      </c>
      <c r="AX305" s="16" t="s">
        <v>81</v>
      </c>
      <c r="AY305" s="275" t="s">
        <v>150</v>
      </c>
    </row>
    <row r="306" s="12" customFormat="1" ht="25.92" customHeight="1">
      <c r="A306" s="12"/>
      <c r="B306" s="203"/>
      <c r="C306" s="204"/>
      <c r="D306" s="205" t="s">
        <v>72</v>
      </c>
      <c r="E306" s="206" t="s">
        <v>304</v>
      </c>
      <c r="F306" s="206" t="s">
        <v>386</v>
      </c>
      <c r="G306" s="204"/>
      <c r="H306" s="204"/>
      <c r="I306" s="207"/>
      <c r="J306" s="208">
        <f>BK306</f>
        <v>0</v>
      </c>
      <c r="K306" s="204"/>
      <c r="L306" s="209"/>
      <c r="M306" s="210"/>
      <c r="N306" s="211"/>
      <c r="O306" s="211"/>
      <c r="P306" s="212">
        <f>P307</f>
        <v>0</v>
      </c>
      <c r="Q306" s="211"/>
      <c r="R306" s="212">
        <f>R307</f>
        <v>0</v>
      </c>
      <c r="S306" s="211"/>
      <c r="T306" s="213">
        <f>T307</f>
        <v>0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214" t="s">
        <v>172</v>
      </c>
      <c r="AT306" s="215" t="s">
        <v>72</v>
      </c>
      <c r="AU306" s="215" t="s">
        <v>73</v>
      </c>
      <c r="AY306" s="214" t="s">
        <v>150</v>
      </c>
      <c r="BK306" s="216">
        <f>BK307</f>
        <v>0</v>
      </c>
    </row>
    <row r="307" s="12" customFormat="1" ht="22.8" customHeight="1">
      <c r="A307" s="12"/>
      <c r="B307" s="203"/>
      <c r="C307" s="204"/>
      <c r="D307" s="205" t="s">
        <v>72</v>
      </c>
      <c r="E307" s="217" t="s">
        <v>387</v>
      </c>
      <c r="F307" s="217" t="s">
        <v>388</v>
      </c>
      <c r="G307" s="204"/>
      <c r="H307" s="204"/>
      <c r="I307" s="207"/>
      <c r="J307" s="218">
        <f>BK307</f>
        <v>0</v>
      </c>
      <c r="K307" s="204"/>
      <c r="L307" s="209"/>
      <c r="M307" s="210"/>
      <c r="N307" s="211"/>
      <c r="O307" s="211"/>
      <c r="P307" s="212">
        <f>SUM(P308:P309)</f>
        <v>0</v>
      </c>
      <c r="Q307" s="211"/>
      <c r="R307" s="212">
        <f>SUM(R308:R309)</f>
        <v>0</v>
      </c>
      <c r="S307" s="211"/>
      <c r="T307" s="213">
        <f>SUM(T308:T309)</f>
        <v>0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214" t="s">
        <v>172</v>
      </c>
      <c r="AT307" s="215" t="s">
        <v>72</v>
      </c>
      <c r="AU307" s="215" t="s">
        <v>81</v>
      </c>
      <c r="AY307" s="214" t="s">
        <v>150</v>
      </c>
      <c r="BK307" s="216">
        <f>SUM(BK308:BK309)</f>
        <v>0</v>
      </c>
    </row>
    <row r="308" s="2" customFormat="1" ht="21.75" customHeight="1">
      <c r="A308" s="39"/>
      <c r="B308" s="40"/>
      <c r="C308" s="219" t="s">
        <v>502</v>
      </c>
      <c r="D308" s="219" t="s">
        <v>153</v>
      </c>
      <c r="E308" s="220" t="s">
        <v>390</v>
      </c>
      <c r="F308" s="221" t="s">
        <v>391</v>
      </c>
      <c r="G308" s="222" t="s">
        <v>200</v>
      </c>
      <c r="H308" s="223">
        <v>10</v>
      </c>
      <c r="I308" s="224"/>
      <c r="J308" s="225">
        <f>ROUND(I308*H308,2)</f>
        <v>0</v>
      </c>
      <c r="K308" s="221" t="s">
        <v>1</v>
      </c>
      <c r="L308" s="45"/>
      <c r="M308" s="226" t="s">
        <v>1</v>
      </c>
      <c r="N308" s="227" t="s">
        <v>38</v>
      </c>
      <c r="O308" s="92"/>
      <c r="P308" s="228">
        <f>O308*H308</f>
        <v>0</v>
      </c>
      <c r="Q308" s="228">
        <v>0</v>
      </c>
      <c r="R308" s="228">
        <f>Q308*H308</f>
        <v>0</v>
      </c>
      <c r="S308" s="228">
        <v>0</v>
      </c>
      <c r="T308" s="229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30" t="s">
        <v>392</v>
      </c>
      <c r="AT308" s="230" t="s">
        <v>153</v>
      </c>
      <c r="AU308" s="230" t="s">
        <v>83</v>
      </c>
      <c r="AY308" s="18" t="s">
        <v>150</v>
      </c>
      <c r="BE308" s="231">
        <f>IF(N308="základní",J308,0)</f>
        <v>0</v>
      </c>
      <c r="BF308" s="231">
        <f>IF(N308="snížená",J308,0)</f>
        <v>0</v>
      </c>
      <c r="BG308" s="231">
        <f>IF(N308="zákl. přenesená",J308,0)</f>
        <v>0</v>
      </c>
      <c r="BH308" s="231">
        <f>IF(N308="sníž. přenesená",J308,0)</f>
        <v>0</v>
      </c>
      <c r="BI308" s="231">
        <f>IF(N308="nulová",J308,0)</f>
        <v>0</v>
      </c>
      <c r="BJ308" s="18" t="s">
        <v>81</v>
      </c>
      <c r="BK308" s="231">
        <f>ROUND(I308*H308,2)</f>
        <v>0</v>
      </c>
      <c r="BL308" s="18" t="s">
        <v>392</v>
      </c>
      <c r="BM308" s="230" t="s">
        <v>393</v>
      </c>
    </row>
    <row r="309" s="14" customFormat="1">
      <c r="A309" s="14"/>
      <c r="B309" s="243"/>
      <c r="C309" s="244"/>
      <c r="D309" s="234" t="s">
        <v>166</v>
      </c>
      <c r="E309" s="245" t="s">
        <v>1</v>
      </c>
      <c r="F309" s="246" t="s">
        <v>503</v>
      </c>
      <c r="G309" s="244"/>
      <c r="H309" s="247">
        <v>10</v>
      </c>
      <c r="I309" s="248"/>
      <c r="J309" s="244"/>
      <c r="K309" s="244"/>
      <c r="L309" s="249"/>
      <c r="M309" s="250"/>
      <c r="N309" s="251"/>
      <c r="O309" s="251"/>
      <c r="P309" s="251"/>
      <c r="Q309" s="251"/>
      <c r="R309" s="251"/>
      <c r="S309" s="251"/>
      <c r="T309" s="252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3" t="s">
        <v>166</v>
      </c>
      <c r="AU309" s="253" t="s">
        <v>83</v>
      </c>
      <c r="AV309" s="14" t="s">
        <v>83</v>
      </c>
      <c r="AW309" s="14" t="s">
        <v>30</v>
      </c>
      <c r="AX309" s="14" t="s">
        <v>81</v>
      </c>
      <c r="AY309" s="253" t="s">
        <v>150</v>
      </c>
    </row>
    <row r="310" s="12" customFormat="1" ht="25.92" customHeight="1">
      <c r="A310" s="12"/>
      <c r="B310" s="203"/>
      <c r="C310" s="204"/>
      <c r="D310" s="205" t="s">
        <v>72</v>
      </c>
      <c r="E310" s="206" t="s">
        <v>504</v>
      </c>
      <c r="F310" s="206" t="s">
        <v>505</v>
      </c>
      <c r="G310" s="204"/>
      <c r="H310" s="204"/>
      <c r="I310" s="207"/>
      <c r="J310" s="208">
        <f>BK310</f>
        <v>0</v>
      </c>
      <c r="K310" s="204"/>
      <c r="L310" s="209"/>
      <c r="M310" s="210"/>
      <c r="N310" s="211"/>
      <c r="O310" s="211"/>
      <c r="P310" s="212">
        <f>SUM(P311:P315)</f>
        <v>0</v>
      </c>
      <c r="Q310" s="211"/>
      <c r="R310" s="212">
        <f>SUM(R311:R315)</f>
        <v>0</v>
      </c>
      <c r="S310" s="211"/>
      <c r="T310" s="213">
        <f>SUM(T311:T315)</f>
        <v>0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14" t="s">
        <v>157</v>
      </c>
      <c r="AT310" s="215" t="s">
        <v>72</v>
      </c>
      <c r="AU310" s="215" t="s">
        <v>73</v>
      </c>
      <c r="AY310" s="214" t="s">
        <v>150</v>
      </c>
      <c r="BK310" s="216">
        <f>SUM(BK311:BK315)</f>
        <v>0</v>
      </c>
    </row>
    <row r="311" s="2" customFormat="1" ht="16.5" customHeight="1">
      <c r="A311" s="39"/>
      <c r="B311" s="40"/>
      <c r="C311" s="219" t="s">
        <v>392</v>
      </c>
      <c r="D311" s="219" t="s">
        <v>153</v>
      </c>
      <c r="E311" s="220" t="s">
        <v>506</v>
      </c>
      <c r="F311" s="221" t="s">
        <v>507</v>
      </c>
      <c r="G311" s="222" t="s">
        <v>508</v>
      </c>
      <c r="H311" s="223">
        <v>8</v>
      </c>
      <c r="I311" s="224"/>
      <c r="J311" s="225">
        <f>ROUND(I311*H311,2)</f>
        <v>0</v>
      </c>
      <c r="K311" s="221" t="s">
        <v>1</v>
      </c>
      <c r="L311" s="45"/>
      <c r="M311" s="226" t="s">
        <v>1</v>
      </c>
      <c r="N311" s="227" t="s">
        <v>38</v>
      </c>
      <c r="O311" s="92"/>
      <c r="P311" s="228">
        <f>O311*H311</f>
        <v>0</v>
      </c>
      <c r="Q311" s="228">
        <v>0</v>
      </c>
      <c r="R311" s="228">
        <f>Q311*H311</f>
        <v>0</v>
      </c>
      <c r="S311" s="228">
        <v>0</v>
      </c>
      <c r="T311" s="229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30" t="s">
        <v>238</v>
      </c>
      <c r="AT311" s="230" t="s">
        <v>153</v>
      </c>
      <c r="AU311" s="230" t="s">
        <v>81</v>
      </c>
      <c r="AY311" s="18" t="s">
        <v>150</v>
      </c>
      <c r="BE311" s="231">
        <f>IF(N311="základní",J311,0)</f>
        <v>0</v>
      </c>
      <c r="BF311" s="231">
        <f>IF(N311="snížená",J311,0)</f>
        <v>0</v>
      </c>
      <c r="BG311" s="231">
        <f>IF(N311="zákl. přenesená",J311,0)</f>
        <v>0</v>
      </c>
      <c r="BH311" s="231">
        <f>IF(N311="sníž. přenesená",J311,0)</f>
        <v>0</v>
      </c>
      <c r="BI311" s="231">
        <f>IF(N311="nulová",J311,0)</f>
        <v>0</v>
      </c>
      <c r="BJ311" s="18" t="s">
        <v>81</v>
      </c>
      <c r="BK311" s="231">
        <f>ROUND(I311*H311,2)</f>
        <v>0</v>
      </c>
      <c r="BL311" s="18" t="s">
        <v>238</v>
      </c>
      <c r="BM311" s="230" t="s">
        <v>551</v>
      </c>
    </row>
    <row r="312" s="2" customFormat="1" ht="16.5" customHeight="1">
      <c r="A312" s="39"/>
      <c r="B312" s="40"/>
      <c r="C312" s="219" t="s">
        <v>510</v>
      </c>
      <c r="D312" s="219" t="s">
        <v>153</v>
      </c>
      <c r="E312" s="220" t="s">
        <v>511</v>
      </c>
      <c r="F312" s="221" t="s">
        <v>512</v>
      </c>
      <c r="G312" s="222" t="s">
        <v>274</v>
      </c>
      <c r="H312" s="223">
        <v>1</v>
      </c>
      <c r="I312" s="224"/>
      <c r="J312" s="225">
        <f>ROUND(I312*H312,2)</f>
        <v>0</v>
      </c>
      <c r="K312" s="221" t="s">
        <v>1</v>
      </c>
      <c r="L312" s="45"/>
      <c r="M312" s="226" t="s">
        <v>1</v>
      </c>
      <c r="N312" s="227" t="s">
        <v>38</v>
      </c>
      <c r="O312" s="92"/>
      <c r="P312" s="228">
        <f>O312*H312</f>
        <v>0</v>
      </c>
      <c r="Q312" s="228">
        <v>0</v>
      </c>
      <c r="R312" s="228">
        <f>Q312*H312</f>
        <v>0</v>
      </c>
      <c r="S312" s="228">
        <v>0</v>
      </c>
      <c r="T312" s="229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30" t="s">
        <v>238</v>
      </c>
      <c r="AT312" s="230" t="s">
        <v>153</v>
      </c>
      <c r="AU312" s="230" t="s">
        <v>81</v>
      </c>
      <c r="AY312" s="18" t="s">
        <v>150</v>
      </c>
      <c r="BE312" s="231">
        <f>IF(N312="základní",J312,0)</f>
        <v>0</v>
      </c>
      <c r="BF312" s="231">
        <f>IF(N312="snížená",J312,0)</f>
        <v>0</v>
      </c>
      <c r="BG312" s="231">
        <f>IF(N312="zákl. přenesená",J312,0)</f>
        <v>0</v>
      </c>
      <c r="BH312" s="231">
        <f>IF(N312="sníž. přenesená",J312,0)</f>
        <v>0</v>
      </c>
      <c r="BI312" s="231">
        <f>IF(N312="nulová",J312,0)</f>
        <v>0</v>
      </c>
      <c r="BJ312" s="18" t="s">
        <v>81</v>
      </c>
      <c r="BK312" s="231">
        <f>ROUND(I312*H312,2)</f>
        <v>0</v>
      </c>
      <c r="BL312" s="18" t="s">
        <v>238</v>
      </c>
      <c r="BM312" s="230" t="s">
        <v>552</v>
      </c>
    </row>
    <row r="313" s="2" customFormat="1" ht="16.5" customHeight="1">
      <c r="A313" s="39"/>
      <c r="B313" s="40"/>
      <c r="C313" s="219" t="s">
        <v>514</v>
      </c>
      <c r="D313" s="219" t="s">
        <v>153</v>
      </c>
      <c r="E313" s="220" t="s">
        <v>515</v>
      </c>
      <c r="F313" s="221" t="s">
        <v>516</v>
      </c>
      <c r="G313" s="222" t="s">
        <v>517</v>
      </c>
      <c r="H313" s="223">
        <v>1</v>
      </c>
      <c r="I313" s="224"/>
      <c r="J313" s="225">
        <f>ROUND(I313*H313,2)</f>
        <v>0</v>
      </c>
      <c r="K313" s="221" t="s">
        <v>1</v>
      </c>
      <c r="L313" s="45"/>
      <c r="M313" s="226" t="s">
        <v>1</v>
      </c>
      <c r="N313" s="227" t="s">
        <v>38</v>
      </c>
      <c r="O313" s="92"/>
      <c r="P313" s="228">
        <f>O313*H313</f>
        <v>0</v>
      </c>
      <c r="Q313" s="228">
        <v>0</v>
      </c>
      <c r="R313" s="228">
        <f>Q313*H313</f>
        <v>0</v>
      </c>
      <c r="S313" s="228">
        <v>0</v>
      </c>
      <c r="T313" s="229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30" t="s">
        <v>238</v>
      </c>
      <c r="AT313" s="230" t="s">
        <v>153</v>
      </c>
      <c r="AU313" s="230" t="s">
        <v>81</v>
      </c>
      <c r="AY313" s="18" t="s">
        <v>150</v>
      </c>
      <c r="BE313" s="231">
        <f>IF(N313="základní",J313,0)</f>
        <v>0</v>
      </c>
      <c r="BF313" s="231">
        <f>IF(N313="snížená",J313,0)</f>
        <v>0</v>
      </c>
      <c r="BG313" s="231">
        <f>IF(N313="zákl. přenesená",J313,0)</f>
        <v>0</v>
      </c>
      <c r="BH313" s="231">
        <f>IF(N313="sníž. přenesená",J313,0)</f>
        <v>0</v>
      </c>
      <c r="BI313" s="231">
        <f>IF(N313="nulová",J313,0)</f>
        <v>0</v>
      </c>
      <c r="BJ313" s="18" t="s">
        <v>81</v>
      </c>
      <c r="BK313" s="231">
        <f>ROUND(I313*H313,2)</f>
        <v>0</v>
      </c>
      <c r="BL313" s="18" t="s">
        <v>238</v>
      </c>
      <c r="BM313" s="230" t="s">
        <v>553</v>
      </c>
    </row>
    <row r="314" s="2" customFormat="1" ht="16.5" customHeight="1">
      <c r="A314" s="39"/>
      <c r="B314" s="40"/>
      <c r="C314" s="219" t="s">
        <v>519</v>
      </c>
      <c r="D314" s="219" t="s">
        <v>153</v>
      </c>
      <c r="E314" s="220" t="s">
        <v>520</v>
      </c>
      <c r="F314" s="221" t="s">
        <v>521</v>
      </c>
      <c r="G314" s="222" t="s">
        <v>517</v>
      </c>
      <c r="H314" s="223">
        <v>1</v>
      </c>
      <c r="I314" s="224"/>
      <c r="J314" s="225">
        <f>ROUND(I314*H314,2)</f>
        <v>0</v>
      </c>
      <c r="K314" s="221" t="s">
        <v>1</v>
      </c>
      <c r="L314" s="45"/>
      <c r="M314" s="226" t="s">
        <v>1</v>
      </c>
      <c r="N314" s="227" t="s">
        <v>38</v>
      </c>
      <c r="O314" s="92"/>
      <c r="P314" s="228">
        <f>O314*H314</f>
        <v>0</v>
      </c>
      <c r="Q314" s="228">
        <v>0</v>
      </c>
      <c r="R314" s="228">
        <f>Q314*H314</f>
        <v>0</v>
      </c>
      <c r="S314" s="228">
        <v>0</v>
      </c>
      <c r="T314" s="229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30" t="s">
        <v>238</v>
      </c>
      <c r="AT314" s="230" t="s">
        <v>153</v>
      </c>
      <c r="AU314" s="230" t="s">
        <v>81</v>
      </c>
      <c r="AY314" s="18" t="s">
        <v>150</v>
      </c>
      <c r="BE314" s="231">
        <f>IF(N314="základní",J314,0)</f>
        <v>0</v>
      </c>
      <c r="BF314" s="231">
        <f>IF(N314="snížená",J314,0)</f>
        <v>0</v>
      </c>
      <c r="BG314" s="231">
        <f>IF(N314="zákl. přenesená",J314,0)</f>
        <v>0</v>
      </c>
      <c r="BH314" s="231">
        <f>IF(N314="sníž. přenesená",J314,0)</f>
        <v>0</v>
      </c>
      <c r="BI314" s="231">
        <f>IF(N314="nulová",J314,0)</f>
        <v>0</v>
      </c>
      <c r="BJ314" s="18" t="s">
        <v>81</v>
      </c>
      <c r="BK314" s="231">
        <f>ROUND(I314*H314,2)</f>
        <v>0</v>
      </c>
      <c r="BL314" s="18" t="s">
        <v>238</v>
      </c>
      <c r="BM314" s="230" t="s">
        <v>554</v>
      </c>
    </row>
    <row r="315" s="2" customFormat="1" ht="16.5" customHeight="1">
      <c r="A315" s="39"/>
      <c r="B315" s="40"/>
      <c r="C315" s="219" t="s">
        <v>523</v>
      </c>
      <c r="D315" s="219" t="s">
        <v>153</v>
      </c>
      <c r="E315" s="220" t="s">
        <v>524</v>
      </c>
      <c r="F315" s="221" t="s">
        <v>525</v>
      </c>
      <c r="G315" s="222" t="s">
        <v>517</v>
      </c>
      <c r="H315" s="223">
        <v>1</v>
      </c>
      <c r="I315" s="224"/>
      <c r="J315" s="225">
        <f>ROUND(I315*H315,2)</f>
        <v>0</v>
      </c>
      <c r="K315" s="221" t="s">
        <v>1</v>
      </c>
      <c r="L315" s="45"/>
      <c r="M315" s="226" t="s">
        <v>1</v>
      </c>
      <c r="N315" s="227" t="s">
        <v>38</v>
      </c>
      <c r="O315" s="92"/>
      <c r="P315" s="228">
        <f>O315*H315</f>
        <v>0</v>
      </c>
      <c r="Q315" s="228">
        <v>0</v>
      </c>
      <c r="R315" s="228">
        <f>Q315*H315</f>
        <v>0</v>
      </c>
      <c r="S315" s="228">
        <v>0</v>
      </c>
      <c r="T315" s="229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30" t="s">
        <v>238</v>
      </c>
      <c r="AT315" s="230" t="s">
        <v>153</v>
      </c>
      <c r="AU315" s="230" t="s">
        <v>81</v>
      </c>
      <c r="AY315" s="18" t="s">
        <v>150</v>
      </c>
      <c r="BE315" s="231">
        <f>IF(N315="základní",J315,0)</f>
        <v>0</v>
      </c>
      <c r="BF315" s="231">
        <f>IF(N315="snížená",J315,0)</f>
        <v>0</v>
      </c>
      <c r="BG315" s="231">
        <f>IF(N315="zákl. přenesená",J315,0)</f>
        <v>0</v>
      </c>
      <c r="BH315" s="231">
        <f>IF(N315="sníž. přenesená",J315,0)</f>
        <v>0</v>
      </c>
      <c r="BI315" s="231">
        <f>IF(N315="nulová",J315,0)</f>
        <v>0</v>
      </c>
      <c r="BJ315" s="18" t="s">
        <v>81</v>
      </c>
      <c r="BK315" s="231">
        <f>ROUND(I315*H315,2)</f>
        <v>0</v>
      </c>
      <c r="BL315" s="18" t="s">
        <v>238</v>
      </c>
      <c r="BM315" s="230" t="s">
        <v>526</v>
      </c>
    </row>
    <row r="316" s="12" customFormat="1" ht="25.92" customHeight="1">
      <c r="A316" s="12"/>
      <c r="B316" s="203"/>
      <c r="C316" s="204"/>
      <c r="D316" s="205" t="s">
        <v>72</v>
      </c>
      <c r="E316" s="206" t="s">
        <v>527</v>
      </c>
      <c r="F316" s="206" t="s">
        <v>528</v>
      </c>
      <c r="G316" s="204"/>
      <c r="H316" s="204"/>
      <c r="I316" s="207"/>
      <c r="J316" s="208">
        <f>BK316</f>
        <v>0</v>
      </c>
      <c r="K316" s="204"/>
      <c r="L316" s="209"/>
      <c r="M316" s="210"/>
      <c r="N316" s="211"/>
      <c r="O316" s="211"/>
      <c r="P316" s="212">
        <f>P317</f>
        <v>0</v>
      </c>
      <c r="Q316" s="211"/>
      <c r="R316" s="212">
        <f>R317</f>
        <v>0</v>
      </c>
      <c r="S316" s="211"/>
      <c r="T316" s="213">
        <f>T317</f>
        <v>0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214" t="s">
        <v>189</v>
      </c>
      <c r="AT316" s="215" t="s">
        <v>72</v>
      </c>
      <c r="AU316" s="215" t="s">
        <v>73</v>
      </c>
      <c r="AY316" s="214" t="s">
        <v>150</v>
      </c>
      <c r="BK316" s="216">
        <f>BK317</f>
        <v>0</v>
      </c>
    </row>
    <row r="317" s="12" customFormat="1" ht="22.8" customHeight="1">
      <c r="A317" s="12"/>
      <c r="B317" s="203"/>
      <c r="C317" s="204"/>
      <c r="D317" s="205" t="s">
        <v>72</v>
      </c>
      <c r="E317" s="217" t="s">
        <v>529</v>
      </c>
      <c r="F317" s="217" t="s">
        <v>530</v>
      </c>
      <c r="G317" s="204"/>
      <c r="H317" s="204"/>
      <c r="I317" s="207"/>
      <c r="J317" s="218">
        <f>BK317</f>
        <v>0</v>
      </c>
      <c r="K317" s="204"/>
      <c r="L317" s="209"/>
      <c r="M317" s="210"/>
      <c r="N317" s="211"/>
      <c r="O317" s="211"/>
      <c r="P317" s="212">
        <f>P318</f>
        <v>0</v>
      </c>
      <c r="Q317" s="211"/>
      <c r="R317" s="212">
        <f>R318</f>
        <v>0</v>
      </c>
      <c r="S317" s="211"/>
      <c r="T317" s="213">
        <f>T318</f>
        <v>0</v>
      </c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R317" s="214" t="s">
        <v>189</v>
      </c>
      <c r="AT317" s="215" t="s">
        <v>72</v>
      </c>
      <c r="AU317" s="215" t="s">
        <v>81</v>
      </c>
      <c r="AY317" s="214" t="s">
        <v>150</v>
      </c>
      <c r="BK317" s="216">
        <f>BK318</f>
        <v>0</v>
      </c>
    </row>
    <row r="318" s="2" customFormat="1" ht="16.5" customHeight="1">
      <c r="A318" s="39"/>
      <c r="B318" s="40"/>
      <c r="C318" s="219" t="s">
        <v>531</v>
      </c>
      <c r="D318" s="219" t="s">
        <v>153</v>
      </c>
      <c r="E318" s="220" t="s">
        <v>532</v>
      </c>
      <c r="F318" s="221" t="s">
        <v>533</v>
      </c>
      <c r="G318" s="222" t="s">
        <v>508</v>
      </c>
      <c r="H318" s="223">
        <v>24</v>
      </c>
      <c r="I318" s="224"/>
      <c r="J318" s="225">
        <f>ROUND(I318*H318,2)</f>
        <v>0</v>
      </c>
      <c r="K318" s="221" t="s">
        <v>1</v>
      </c>
      <c r="L318" s="45"/>
      <c r="M318" s="294" t="s">
        <v>1</v>
      </c>
      <c r="N318" s="295" t="s">
        <v>38</v>
      </c>
      <c r="O318" s="296"/>
      <c r="P318" s="297">
        <f>O318*H318</f>
        <v>0</v>
      </c>
      <c r="Q318" s="297">
        <v>0</v>
      </c>
      <c r="R318" s="297">
        <f>Q318*H318</f>
        <v>0</v>
      </c>
      <c r="S318" s="297">
        <v>0</v>
      </c>
      <c r="T318" s="298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30" t="s">
        <v>534</v>
      </c>
      <c r="AT318" s="230" t="s">
        <v>153</v>
      </c>
      <c r="AU318" s="230" t="s">
        <v>83</v>
      </c>
      <c r="AY318" s="18" t="s">
        <v>150</v>
      </c>
      <c r="BE318" s="231">
        <f>IF(N318="základní",J318,0)</f>
        <v>0</v>
      </c>
      <c r="BF318" s="231">
        <f>IF(N318="snížená",J318,0)</f>
        <v>0</v>
      </c>
      <c r="BG318" s="231">
        <f>IF(N318="zákl. přenesená",J318,0)</f>
        <v>0</v>
      </c>
      <c r="BH318" s="231">
        <f>IF(N318="sníž. přenesená",J318,0)</f>
        <v>0</v>
      </c>
      <c r="BI318" s="231">
        <f>IF(N318="nulová",J318,0)</f>
        <v>0</v>
      </c>
      <c r="BJ318" s="18" t="s">
        <v>81</v>
      </c>
      <c r="BK318" s="231">
        <f>ROUND(I318*H318,2)</f>
        <v>0</v>
      </c>
      <c r="BL318" s="18" t="s">
        <v>534</v>
      </c>
      <c r="BM318" s="230" t="s">
        <v>555</v>
      </c>
    </row>
    <row r="319" s="2" customFormat="1" ht="6.96" customHeight="1">
      <c r="A319" s="39"/>
      <c r="B319" s="67"/>
      <c r="C319" s="68"/>
      <c r="D319" s="68"/>
      <c r="E319" s="68"/>
      <c r="F319" s="68"/>
      <c r="G319" s="68"/>
      <c r="H319" s="68"/>
      <c r="I319" s="68"/>
      <c r="J319" s="68"/>
      <c r="K319" s="68"/>
      <c r="L319" s="45"/>
      <c r="M319" s="39"/>
      <c r="O319" s="39"/>
      <c r="P319" s="39"/>
      <c r="Q319" s="39"/>
      <c r="R319" s="39"/>
      <c r="S319" s="39"/>
      <c r="T319" s="39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</row>
  </sheetData>
  <sheetProtection sheet="1" autoFilter="0" formatColumns="0" formatRows="0" objects="1" scenarios="1" spinCount="100000" saltValue="LD9WXfffGcdrJOxCXsPubEja+xXHNusvQyMlEpll6YTXtWrIDfcv+R+E6XO3RMsr/8nBpBfxecMLc7dwMAga4w==" hashValue="Jr/p0kVSyR59Opulf0vWFK87aztQEEcPms+ZXhJOssXjfj57IW3cLiJTZZLKiahm8T/3f4nHpEkEnVXD7fDo/g==" algorithmName="SHA-512" password="CC35"/>
  <autoFilter ref="C137:K318"/>
  <mergeCells count="9">
    <mergeCell ref="E7:H7"/>
    <mergeCell ref="E9:H9"/>
    <mergeCell ref="E18:H18"/>
    <mergeCell ref="E27:H27"/>
    <mergeCell ref="E85:H85"/>
    <mergeCell ref="E87:H87"/>
    <mergeCell ref="E128:H128"/>
    <mergeCell ref="E130:H13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101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83</v>
      </c>
    </row>
    <row r="4" s="1" customFormat="1" ht="24.96" customHeight="1">
      <c r="B4" s="21"/>
      <c r="D4" s="139" t="s">
        <v>108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Oprava bytů po povodni, Červená kolonie Bohumín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109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556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111</v>
      </c>
      <c r="G12" s="39"/>
      <c r="H12" s="39"/>
      <c r="I12" s="141" t="s">
        <v>22</v>
      </c>
      <c r="J12" s="145" t="str">
        <f>'Rekapitulace stavby'!AN8</f>
        <v>25. 11. 2024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112</v>
      </c>
      <c r="F15" s="39"/>
      <c r="G15" s="39"/>
      <c r="H15" s="39"/>
      <c r="I15" s="141" t="s">
        <v>26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27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29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113</v>
      </c>
      <c r="F21" s="39"/>
      <c r="G21" s="39"/>
      <c r="H21" s="39"/>
      <c r="I21" s="141" t="s">
        <v>26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31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114</v>
      </c>
      <c r="F24" s="39"/>
      <c r="G24" s="39"/>
      <c r="H24" s="39"/>
      <c r="I24" s="141" t="s">
        <v>26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33</v>
      </c>
      <c r="E30" s="39"/>
      <c r="F30" s="39"/>
      <c r="G30" s="39"/>
      <c r="H30" s="39"/>
      <c r="I30" s="39"/>
      <c r="J30" s="152">
        <f>ROUND(J138,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35</v>
      </c>
      <c r="G32" s="39"/>
      <c r="H32" s="39"/>
      <c r="I32" s="153" t="s">
        <v>34</v>
      </c>
      <c r="J32" s="153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37</v>
      </c>
      <c r="E33" s="141" t="s">
        <v>38</v>
      </c>
      <c r="F33" s="155">
        <f>ROUND((SUM(BE138:BE328)),  2)</f>
        <v>0</v>
      </c>
      <c r="G33" s="39"/>
      <c r="H33" s="39"/>
      <c r="I33" s="156">
        <v>0.21</v>
      </c>
      <c r="J33" s="155">
        <f>ROUND(((SUM(BE138:BE328))*I33),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39</v>
      </c>
      <c r="F34" s="155">
        <f>ROUND((SUM(BF138:BF328)),  2)</f>
        <v>0</v>
      </c>
      <c r="G34" s="39"/>
      <c r="H34" s="39"/>
      <c r="I34" s="156">
        <v>0.12</v>
      </c>
      <c r="J34" s="155">
        <f>ROUND(((SUM(BF138:BF328))*I34),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40</v>
      </c>
      <c r="F35" s="155">
        <f>ROUND((SUM(BG138:BG328)),  2)</f>
        <v>0</v>
      </c>
      <c r="G35" s="39"/>
      <c r="H35" s="39"/>
      <c r="I35" s="156">
        <v>0.21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41</v>
      </c>
      <c r="F36" s="155">
        <f>ROUND((SUM(BH138:BH328)),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42</v>
      </c>
      <c r="F37" s="155">
        <f>ROUND((SUM(BI138:BI328)),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Oprava bytů po povodni, Červená kolonie Bohumín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109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007.1 - Čp 379, byt č. 1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Bohumín</v>
      </c>
      <c r="G89" s="41"/>
      <c r="H89" s="41"/>
      <c r="I89" s="33" t="s">
        <v>22</v>
      </c>
      <c r="J89" s="80" t="str">
        <f>IF(J12="","",J12)</f>
        <v>25. 11. 2024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Bohumín</v>
      </c>
      <c r="G91" s="41"/>
      <c r="H91" s="41"/>
      <c r="I91" s="33" t="s">
        <v>29</v>
      </c>
      <c r="J91" s="37" t="str">
        <f>E21</f>
        <v>ATRIS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>Barbora Kyšková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116</v>
      </c>
      <c r="D94" s="177"/>
      <c r="E94" s="177"/>
      <c r="F94" s="177"/>
      <c r="G94" s="177"/>
      <c r="H94" s="177"/>
      <c r="I94" s="177"/>
      <c r="J94" s="178" t="s">
        <v>117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118</v>
      </c>
      <c r="D96" s="41"/>
      <c r="E96" s="41"/>
      <c r="F96" s="41"/>
      <c r="G96" s="41"/>
      <c r="H96" s="41"/>
      <c r="I96" s="41"/>
      <c r="J96" s="111">
        <f>J138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119</v>
      </c>
    </row>
    <row r="97" s="9" customFormat="1" ht="24.96" customHeight="1">
      <c r="A97" s="9"/>
      <c r="B97" s="180"/>
      <c r="C97" s="181"/>
      <c r="D97" s="182" t="s">
        <v>120</v>
      </c>
      <c r="E97" s="183"/>
      <c r="F97" s="183"/>
      <c r="G97" s="183"/>
      <c r="H97" s="183"/>
      <c r="I97" s="183"/>
      <c r="J97" s="184">
        <f>J139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121</v>
      </c>
      <c r="E98" s="189"/>
      <c r="F98" s="189"/>
      <c r="G98" s="189"/>
      <c r="H98" s="189"/>
      <c r="I98" s="189"/>
      <c r="J98" s="190">
        <f>J140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122</v>
      </c>
      <c r="E99" s="189"/>
      <c r="F99" s="189"/>
      <c r="G99" s="189"/>
      <c r="H99" s="189"/>
      <c r="I99" s="189"/>
      <c r="J99" s="190">
        <f>J142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123</v>
      </c>
      <c r="E100" s="189"/>
      <c r="F100" s="189"/>
      <c r="G100" s="189"/>
      <c r="H100" s="189"/>
      <c r="I100" s="189"/>
      <c r="J100" s="190">
        <f>J168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124</v>
      </c>
      <c r="E101" s="189"/>
      <c r="F101" s="189"/>
      <c r="G101" s="189"/>
      <c r="H101" s="189"/>
      <c r="I101" s="189"/>
      <c r="J101" s="190">
        <f>J182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125</v>
      </c>
      <c r="E102" s="189"/>
      <c r="F102" s="189"/>
      <c r="G102" s="189"/>
      <c r="H102" s="189"/>
      <c r="I102" s="189"/>
      <c r="J102" s="190">
        <f>J188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0"/>
      <c r="C103" s="181"/>
      <c r="D103" s="182" t="s">
        <v>126</v>
      </c>
      <c r="E103" s="183"/>
      <c r="F103" s="183"/>
      <c r="G103" s="183"/>
      <c r="H103" s="183"/>
      <c r="I103" s="183"/>
      <c r="J103" s="184">
        <f>J190</f>
        <v>0</v>
      </c>
      <c r="K103" s="181"/>
      <c r="L103" s="18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6"/>
      <c r="C104" s="187"/>
      <c r="D104" s="188" t="s">
        <v>399</v>
      </c>
      <c r="E104" s="189"/>
      <c r="F104" s="189"/>
      <c r="G104" s="189"/>
      <c r="H104" s="189"/>
      <c r="I104" s="189"/>
      <c r="J104" s="190">
        <f>J191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400</v>
      </c>
      <c r="E105" s="189"/>
      <c r="F105" s="189"/>
      <c r="G105" s="189"/>
      <c r="H105" s="189"/>
      <c r="I105" s="189"/>
      <c r="J105" s="190">
        <f>J198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401</v>
      </c>
      <c r="E106" s="189"/>
      <c r="F106" s="189"/>
      <c r="G106" s="189"/>
      <c r="H106" s="189"/>
      <c r="I106" s="189"/>
      <c r="J106" s="190">
        <f>J200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402</v>
      </c>
      <c r="E107" s="189"/>
      <c r="F107" s="189"/>
      <c r="G107" s="189"/>
      <c r="H107" s="189"/>
      <c r="I107" s="189"/>
      <c r="J107" s="190">
        <f>J205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6"/>
      <c r="C108" s="187"/>
      <c r="D108" s="188" t="s">
        <v>127</v>
      </c>
      <c r="E108" s="189"/>
      <c r="F108" s="189"/>
      <c r="G108" s="189"/>
      <c r="H108" s="189"/>
      <c r="I108" s="189"/>
      <c r="J108" s="190">
        <f>J216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6"/>
      <c r="C109" s="187"/>
      <c r="D109" s="188" t="s">
        <v>128</v>
      </c>
      <c r="E109" s="189"/>
      <c r="F109" s="189"/>
      <c r="G109" s="189"/>
      <c r="H109" s="189"/>
      <c r="I109" s="189"/>
      <c r="J109" s="190">
        <f>J220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6"/>
      <c r="C110" s="187"/>
      <c r="D110" s="188" t="s">
        <v>129</v>
      </c>
      <c r="E110" s="189"/>
      <c r="F110" s="189"/>
      <c r="G110" s="189"/>
      <c r="H110" s="189"/>
      <c r="I110" s="189"/>
      <c r="J110" s="190">
        <f>J246</f>
        <v>0</v>
      </c>
      <c r="K110" s="187"/>
      <c r="L110" s="19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6"/>
      <c r="C111" s="187"/>
      <c r="D111" s="188" t="s">
        <v>130</v>
      </c>
      <c r="E111" s="189"/>
      <c r="F111" s="189"/>
      <c r="G111" s="189"/>
      <c r="H111" s="189"/>
      <c r="I111" s="189"/>
      <c r="J111" s="190">
        <f>J263</f>
        <v>0</v>
      </c>
      <c r="K111" s="187"/>
      <c r="L111" s="19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6"/>
      <c r="C112" s="187"/>
      <c r="D112" s="188" t="s">
        <v>131</v>
      </c>
      <c r="E112" s="189"/>
      <c r="F112" s="189"/>
      <c r="G112" s="189"/>
      <c r="H112" s="189"/>
      <c r="I112" s="189"/>
      <c r="J112" s="190">
        <f>J280</f>
        <v>0</v>
      </c>
      <c r="K112" s="187"/>
      <c r="L112" s="19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6"/>
      <c r="C113" s="187"/>
      <c r="D113" s="188" t="s">
        <v>132</v>
      </c>
      <c r="E113" s="189"/>
      <c r="F113" s="189"/>
      <c r="G113" s="189"/>
      <c r="H113" s="189"/>
      <c r="I113" s="189"/>
      <c r="J113" s="190">
        <f>J282</f>
        <v>0</v>
      </c>
      <c r="K113" s="187"/>
      <c r="L113" s="191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9" customFormat="1" ht="24.96" customHeight="1">
      <c r="A114" s="9"/>
      <c r="B114" s="180"/>
      <c r="C114" s="181"/>
      <c r="D114" s="182" t="s">
        <v>133</v>
      </c>
      <c r="E114" s="183"/>
      <c r="F114" s="183"/>
      <c r="G114" s="183"/>
      <c r="H114" s="183"/>
      <c r="I114" s="183"/>
      <c r="J114" s="184">
        <f>J316</f>
        <v>0</v>
      </c>
      <c r="K114" s="181"/>
      <c r="L114" s="185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</row>
    <row r="115" s="10" customFormat="1" ht="19.92" customHeight="1">
      <c r="A115" s="10"/>
      <c r="B115" s="186"/>
      <c r="C115" s="187"/>
      <c r="D115" s="188" t="s">
        <v>134</v>
      </c>
      <c r="E115" s="189"/>
      <c r="F115" s="189"/>
      <c r="G115" s="189"/>
      <c r="H115" s="189"/>
      <c r="I115" s="189"/>
      <c r="J115" s="190">
        <f>J317</f>
        <v>0</v>
      </c>
      <c r="K115" s="187"/>
      <c r="L115" s="191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9" customFormat="1" ht="24.96" customHeight="1">
      <c r="A116" s="9"/>
      <c r="B116" s="180"/>
      <c r="C116" s="181"/>
      <c r="D116" s="182" t="s">
        <v>403</v>
      </c>
      <c r="E116" s="183"/>
      <c r="F116" s="183"/>
      <c r="G116" s="183"/>
      <c r="H116" s="183"/>
      <c r="I116" s="183"/>
      <c r="J116" s="184">
        <f>J320</f>
        <v>0</v>
      </c>
      <c r="K116" s="181"/>
      <c r="L116" s="185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</row>
    <row r="117" s="9" customFormat="1" ht="24.96" customHeight="1">
      <c r="A117" s="9"/>
      <c r="B117" s="180"/>
      <c r="C117" s="181"/>
      <c r="D117" s="182" t="s">
        <v>404</v>
      </c>
      <c r="E117" s="183"/>
      <c r="F117" s="183"/>
      <c r="G117" s="183"/>
      <c r="H117" s="183"/>
      <c r="I117" s="183"/>
      <c r="J117" s="184">
        <f>J326</f>
        <v>0</v>
      </c>
      <c r="K117" s="181"/>
      <c r="L117" s="185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</row>
    <row r="118" s="10" customFormat="1" ht="19.92" customHeight="1">
      <c r="A118" s="10"/>
      <c r="B118" s="186"/>
      <c r="C118" s="187"/>
      <c r="D118" s="188" t="s">
        <v>405</v>
      </c>
      <c r="E118" s="189"/>
      <c r="F118" s="189"/>
      <c r="G118" s="189"/>
      <c r="H118" s="189"/>
      <c r="I118" s="189"/>
      <c r="J118" s="190">
        <f>J327</f>
        <v>0</v>
      </c>
      <c r="K118" s="187"/>
      <c r="L118" s="191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2" customFormat="1" ht="21.84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67"/>
      <c r="C120" s="68"/>
      <c r="D120" s="68"/>
      <c r="E120" s="68"/>
      <c r="F120" s="68"/>
      <c r="G120" s="68"/>
      <c r="H120" s="68"/>
      <c r="I120" s="68"/>
      <c r="J120" s="68"/>
      <c r="K120" s="68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4" s="2" customFormat="1" ht="6.96" customHeight="1">
      <c r="A124" s="39"/>
      <c r="B124" s="69"/>
      <c r="C124" s="70"/>
      <c r="D124" s="70"/>
      <c r="E124" s="70"/>
      <c r="F124" s="70"/>
      <c r="G124" s="70"/>
      <c r="H124" s="70"/>
      <c r="I124" s="70"/>
      <c r="J124" s="70"/>
      <c r="K124" s="70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24.96" customHeight="1">
      <c r="A125" s="39"/>
      <c r="B125" s="40"/>
      <c r="C125" s="24" t="s">
        <v>135</v>
      </c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2" customHeight="1">
      <c r="A127" s="39"/>
      <c r="B127" s="40"/>
      <c r="C127" s="33" t="s">
        <v>16</v>
      </c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6.5" customHeight="1">
      <c r="A128" s="39"/>
      <c r="B128" s="40"/>
      <c r="C128" s="41"/>
      <c r="D128" s="41"/>
      <c r="E128" s="175" t="str">
        <f>E7</f>
        <v>Oprava bytů po povodni, Červená kolonie Bohumín</v>
      </c>
      <c r="F128" s="33"/>
      <c r="G128" s="33"/>
      <c r="H128" s="33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2" customHeight="1">
      <c r="A129" s="39"/>
      <c r="B129" s="40"/>
      <c r="C129" s="33" t="s">
        <v>109</v>
      </c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6.5" customHeight="1">
      <c r="A130" s="39"/>
      <c r="B130" s="40"/>
      <c r="C130" s="41"/>
      <c r="D130" s="41"/>
      <c r="E130" s="77" t="str">
        <f>E9</f>
        <v>007.1 - Čp 379, byt č. 1</v>
      </c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6.96" customHeight="1">
      <c r="A131" s="39"/>
      <c r="B131" s="40"/>
      <c r="C131" s="41"/>
      <c r="D131" s="41"/>
      <c r="E131" s="41"/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2" customHeight="1">
      <c r="A132" s="39"/>
      <c r="B132" s="40"/>
      <c r="C132" s="33" t="s">
        <v>20</v>
      </c>
      <c r="D132" s="41"/>
      <c r="E132" s="41"/>
      <c r="F132" s="28" t="str">
        <f>F12</f>
        <v>Bohumín</v>
      </c>
      <c r="G132" s="41"/>
      <c r="H132" s="41"/>
      <c r="I132" s="33" t="s">
        <v>22</v>
      </c>
      <c r="J132" s="80" t="str">
        <f>IF(J12="","",J12)</f>
        <v>25. 11. 2024</v>
      </c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6.96" customHeight="1">
      <c r="A133" s="39"/>
      <c r="B133" s="40"/>
      <c r="C133" s="41"/>
      <c r="D133" s="41"/>
      <c r="E133" s="41"/>
      <c r="F133" s="41"/>
      <c r="G133" s="41"/>
      <c r="H133" s="41"/>
      <c r="I133" s="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5.15" customHeight="1">
      <c r="A134" s="39"/>
      <c r="B134" s="40"/>
      <c r="C134" s="33" t="s">
        <v>24</v>
      </c>
      <c r="D134" s="41"/>
      <c r="E134" s="41"/>
      <c r="F134" s="28" t="str">
        <f>E15</f>
        <v>Město Bohumín</v>
      </c>
      <c r="G134" s="41"/>
      <c r="H134" s="41"/>
      <c r="I134" s="33" t="s">
        <v>29</v>
      </c>
      <c r="J134" s="37" t="str">
        <f>E21</f>
        <v>ATRIS s.r.o.</v>
      </c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5.15" customHeight="1">
      <c r="A135" s="39"/>
      <c r="B135" s="40"/>
      <c r="C135" s="33" t="s">
        <v>27</v>
      </c>
      <c r="D135" s="41"/>
      <c r="E135" s="41"/>
      <c r="F135" s="28" t="str">
        <f>IF(E18="","",E18)</f>
        <v>Vyplň údaj</v>
      </c>
      <c r="G135" s="41"/>
      <c r="H135" s="41"/>
      <c r="I135" s="33" t="s">
        <v>31</v>
      </c>
      <c r="J135" s="37" t="str">
        <f>E24</f>
        <v>Barbora Kyšková</v>
      </c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10.32" customHeight="1">
      <c r="A136" s="39"/>
      <c r="B136" s="40"/>
      <c r="C136" s="41"/>
      <c r="D136" s="41"/>
      <c r="E136" s="41"/>
      <c r="F136" s="41"/>
      <c r="G136" s="41"/>
      <c r="H136" s="41"/>
      <c r="I136" s="41"/>
      <c r="J136" s="41"/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11" customFormat="1" ht="29.28" customHeight="1">
      <c r="A137" s="192"/>
      <c r="B137" s="193"/>
      <c r="C137" s="194" t="s">
        <v>136</v>
      </c>
      <c r="D137" s="195" t="s">
        <v>58</v>
      </c>
      <c r="E137" s="195" t="s">
        <v>54</v>
      </c>
      <c r="F137" s="195" t="s">
        <v>55</v>
      </c>
      <c r="G137" s="195" t="s">
        <v>137</v>
      </c>
      <c r="H137" s="195" t="s">
        <v>138</v>
      </c>
      <c r="I137" s="195" t="s">
        <v>139</v>
      </c>
      <c r="J137" s="195" t="s">
        <v>117</v>
      </c>
      <c r="K137" s="196" t="s">
        <v>140</v>
      </c>
      <c r="L137" s="197"/>
      <c r="M137" s="101" t="s">
        <v>1</v>
      </c>
      <c r="N137" s="102" t="s">
        <v>37</v>
      </c>
      <c r="O137" s="102" t="s">
        <v>141</v>
      </c>
      <c r="P137" s="102" t="s">
        <v>142</v>
      </c>
      <c r="Q137" s="102" t="s">
        <v>143</v>
      </c>
      <c r="R137" s="102" t="s">
        <v>144</v>
      </c>
      <c r="S137" s="102" t="s">
        <v>145</v>
      </c>
      <c r="T137" s="103" t="s">
        <v>146</v>
      </c>
      <c r="U137" s="192"/>
      <c r="V137" s="192"/>
      <c r="W137" s="192"/>
      <c r="X137" s="192"/>
      <c r="Y137" s="192"/>
      <c r="Z137" s="192"/>
      <c r="AA137" s="192"/>
      <c r="AB137" s="192"/>
      <c r="AC137" s="192"/>
      <c r="AD137" s="192"/>
      <c r="AE137" s="192"/>
    </row>
    <row r="138" s="2" customFormat="1" ht="22.8" customHeight="1">
      <c r="A138" s="39"/>
      <c r="B138" s="40"/>
      <c r="C138" s="108" t="s">
        <v>147</v>
      </c>
      <c r="D138" s="41"/>
      <c r="E138" s="41"/>
      <c r="F138" s="41"/>
      <c r="G138" s="41"/>
      <c r="H138" s="41"/>
      <c r="I138" s="41"/>
      <c r="J138" s="198">
        <f>BK138</f>
        <v>0</v>
      </c>
      <c r="K138" s="41"/>
      <c r="L138" s="45"/>
      <c r="M138" s="104"/>
      <c r="N138" s="199"/>
      <c r="O138" s="105"/>
      <c r="P138" s="200">
        <f>P139+P190+P316+P320+P326</f>
        <v>0</v>
      </c>
      <c r="Q138" s="105"/>
      <c r="R138" s="200">
        <f>R139+R190+R316+R320+R326</f>
        <v>10.001236800000002</v>
      </c>
      <c r="S138" s="105"/>
      <c r="T138" s="201">
        <f>T139+T190+T316+T320+T326</f>
        <v>0.97969020000000016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72</v>
      </c>
      <c r="AU138" s="18" t="s">
        <v>119</v>
      </c>
      <c r="BK138" s="202">
        <f>BK139+BK190+BK316+BK320+BK326</f>
        <v>0</v>
      </c>
    </row>
    <row r="139" s="12" customFormat="1" ht="25.92" customHeight="1">
      <c r="A139" s="12"/>
      <c r="B139" s="203"/>
      <c r="C139" s="204"/>
      <c r="D139" s="205" t="s">
        <v>72</v>
      </c>
      <c r="E139" s="206" t="s">
        <v>148</v>
      </c>
      <c r="F139" s="206" t="s">
        <v>149</v>
      </c>
      <c r="G139" s="204"/>
      <c r="H139" s="204"/>
      <c r="I139" s="207"/>
      <c r="J139" s="208">
        <f>BK139</f>
        <v>0</v>
      </c>
      <c r="K139" s="204"/>
      <c r="L139" s="209"/>
      <c r="M139" s="210"/>
      <c r="N139" s="211"/>
      <c r="O139" s="211"/>
      <c r="P139" s="212">
        <f>P140+P142+P168+P182+P188</f>
        <v>0</v>
      </c>
      <c r="Q139" s="211"/>
      <c r="R139" s="212">
        <f>R140+R142+R168+R182+R188</f>
        <v>8.809881</v>
      </c>
      <c r="S139" s="211"/>
      <c r="T139" s="213">
        <f>T140+T142+T168+T182+T188</f>
        <v>0.81043700000000016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4" t="s">
        <v>81</v>
      </c>
      <c r="AT139" s="215" t="s">
        <v>72</v>
      </c>
      <c r="AU139" s="215" t="s">
        <v>73</v>
      </c>
      <c r="AY139" s="214" t="s">
        <v>150</v>
      </c>
      <c r="BK139" s="216">
        <f>BK140+BK142+BK168+BK182+BK188</f>
        <v>0</v>
      </c>
    </row>
    <row r="140" s="12" customFormat="1" ht="22.8" customHeight="1">
      <c r="A140" s="12"/>
      <c r="B140" s="203"/>
      <c r="C140" s="204"/>
      <c r="D140" s="205" t="s">
        <v>72</v>
      </c>
      <c r="E140" s="217" t="s">
        <v>151</v>
      </c>
      <c r="F140" s="217" t="s">
        <v>152</v>
      </c>
      <c r="G140" s="204"/>
      <c r="H140" s="204"/>
      <c r="I140" s="207"/>
      <c r="J140" s="218">
        <f>BK140</f>
        <v>0</v>
      </c>
      <c r="K140" s="204"/>
      <c r="L140" s="209"/>
      <c r="M140" s="210"/>
      <c r="N140" s="211"/>
      <c r="O140" s="211"/>
      <c r="P140" s="212">
        <f>P141</f>
        <v>0</v>
      </c>
      <c r="Q140" s="211"/>
      <c r="R140" s="212">
        <f>R141</f>
        <v>0</v>
      </c>
      <c r="S140" s="211"/>
      <c r="T140" s="213">
        <f>T141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4" t="s">
        <v>81</v>
      </c>
      <c r="AT140" s="215" t="s">
        <v>72</v>
      </c>
      <c r="AU140" s="215" t="s">
        <v>81</v>
      </c>
      <c r="AY140" s="214" t="s">
        <v>150</v>
      </c>
      <c r="BK140" s="216">
        <f>BK141</f>
        <v>0</v>
      </c>
    </row>
    <row r="141" s="2" customFormat="1" ht="16.5" customHeight="1">
      <c r="A141" s="39"/>
      <c r="B141" s="40"/>
      <c r="C141" s="219" t="s">
        <v>81</v>
      </c>
      <c r="D141" s="219" t="s">
        <v>153</v>
      </c>
      <c r="E141" s="220" t="s">
        <v>154</v>
      </c>
      <c r="F141" s="221" t="s">
        <v>155</v>
      </c>
      <c r="G141" s="222" t="s">
        <v>156</v>
      </c>
      <c r="H141" s="223">
        <v>10</v>
      </c>
      <c r="I141" s="224"/>
      <c r="J141" s="225">
        <f>ROUND(I141*H141,2)</f>
        <v>0</v>
      </c>
      <c r="K141" s="221" t="s">
        <v>1</v>
      </c>
      <c r="L141" s="45"/>
      <c r="M141" s="226" t="s">
        <v>1</v>
      </c>
      <c r="N141" s="227" t="s">
        <v>38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157</v>
      </c>
      <c r="AT141" s="230" t="s">
        <v>153</v>
      </c>
      <c r="AU141" s="230" t="s">
        <v>83</v>
      </c>
      <c r="AY141" s="18" t="s">
        <v>150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81</v>
      </c>
      <c r="BK141" s="231">
        <f>ROUND(I141*H141,2)</f>
        <v>0</v>
      </c>
      <c r="BL141" s="18" t="s">
        <v>157</v>
      </c>
      <c r="BM141" s="230" t="s">
        <v>158</v>
      </c>
    </row>
    <row r="142" s="12" customFormat="1" ht="22.8" customHeight="1">
      <c r="A142" s="12"/>
      <c r="B142" s="203"/>
      <c r="C142" s="204"/>
      <c r="D142" s="205" t="s">
        <v>72</v>
      </c>
      <c r="E142" s="217" t="s">
        <v>159</v>
      </c>
      <c r="F142" s="217" t="s">
        <v>160</v>
      </c>
      <c r="G142" s="204"/>
      <c r="H142" s="204"/>
      <c r="I142" s="207"/>
      <c r="J142" s="218">
        <f>BK142</f>
        <v>0</v>
      </c>
      <c r="K142" s="204"/>
      <c r="L142" s="209"/>
      <c r="M142" s="210"/>
      <c r="N142" s="211"/>
      <c r="O142" s="211"/>
      <c r="P142" s="212">
        <f>SUM(P143:P167)</f>
        <v>0</v>
      </c>
      <c r="Q142" s="211"/>
      <c r="R142" s="212">
        <f>SUM(R143:R167)</f>
        <v>8.804681</v>
      </c>
      <c r="S142" s="211"/>
      <c r="T142" s="213">
        <f>SUM(T143:T167)</f>
        <v>0.001437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4" t="s">
        <v>81</v>
      </c>
      <c r="AT142" s="215" t="s">
        <v>72</v>
      </c>
      <c r="AU142" s="215" t="s">
        <v>81</v>
      </c>
      <c r="AY142" s="214" t="s">
        <v>150</v>
      </c>
      <c r="BK142" s="216">
        <f>SUM(BK143:BK167)</f>
        <v>0</v>
      </c>
    </row>
    <row r="143" s="2" customFormat="1" ht="24.15" customHeight="1">
      <c r="A143" s="39"/>
      <c r="B143" s="40"/>
      <c r="C143" s="219" t="s">
        <v>83</v>
      </c>
      <c r="D143" s="219" t="s">
        <v>153</v>
      </c>
      <c r="E143" s="220" t="s">
        <v>161</v>
      </c>
      <c r="F143" s="221" t="s">
        <v>162</v>
      </c>
      <c r="G143" s="222" t="s">
        <v>163</v>
      </c>
      <c r="H143" s="223">
        <v>80.9</v>
      </c>
      <c r="I143" s="224"/>
      <c r="J143" s="225">
        <f>ROUND(I143*H143,2)</f>
        <v>0</v>
      </c>
      <c r="K143" s="221" t="s">
        <v>164</v>
      </c>
      <c r="L143" s="45"/>
      <c r="M143" s="226" t="s">
        <v>1</v>
      </c>
      <c r="N143" s="227" t="s">
        <v>38</v>
      </c>
      <c r="O143" s="92"/>
      <c r="P143" s="228">
        <f>O143*H143</f>
        <v>0</v>
      </c>
      <c r="Q143" s="228">
        <v>0.017000000000000002</v>
      </c>
      <c r="R143" s="228">
        <f>Q143*H143</f>
        <v>1.3753000000000002</v>
      </c>
      <c r="S143" s="228">
        <v>0</v>
      </c>
      <c r="T143" s="22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157</v>
      </c>
      <c r="AT143" s="230" t="s">
        <v>153</v>
      </c>
      <c r="AU143" s="230" t="s">
        <v>83</v>
      </c>
      <c r="AY143" s="18" t="s">
        <v>150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81</v>
      </c>
      <c r="BK143" s="231">
        <f>ROUND(I143*H143,2)</f>
        <v>0</v>
      </c>
      <c r="BL143" s="18" t="s">
        <v>157</v>
      </c>
      <c r="BM143" s="230" t="s">
        <v>165</v>
      </c>
    </row>
    <row r="144" s="13" customFormat="1">
      <c r="A144" s="13"/>
      <c r="B144" s="232"/>
      <c r="C144" s="233"/>
      <c r="D144" s="234" t="s">
        <v>166</v>
      </c>
      <c r="E144" s="235" t="s">
        <v>1</v>
      </c>
      <c r="F144" s="236" t="s">
        <v>167</v>
      </c>
      <c r="G144" s="233"/>
      <c r="H144" s="235" t="s">
        <v>1</v>
      </c>
      <c r="I144" s="237"/>
      <c r="J144" s="233"/>
      <c r="K144" s="233"/>
      <c r="L144" s="238"/>
      <c r="M144" s="239"/>
      <c r="N144" s="240"/>
      <c r="O144" s="240"/>
      <c r="P144" s="240"/>
      <c r="Q144" s="240"/>
      <c r="R144" s="240"/>
      <c r="S144" s="240"/>
      <c r="T144" s="24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2" t="s">
        <v>166</v>
      </c>
      <c r="AU144" s="242" t="s">
        <v>83</v>
      </c>
      <c r="AV144" s="13" t="s">
        <v>81</v>
      </c>
      <c r="AW144" s="13" t="s">
        <v>30</v>
      </c>
      <c r="AX144" s="13" t="s">
        <v>73</v>
      </c>
      <c r="AY144" s="242" t="s">
        <v>150</v>
      </c>
    </row>
    <row r="145" s="14" customFormat="1">
      <c r="A145" s="14"/>
      <c r="B145" s="243"/>
      <c r="C145" s="244"/>
      <c r="D145" s="234" t="s">
        <v>166</v>
      </c>
      <c r="E145" s="245" t="s">
        <v>1</v>
      </c>
      <c r="F145" s="246" t="s">
        <v>168</v>
      </c>
      <c r="G145" s="244"/>
      <c r="H145" s="247">
        <v>9.6</v>
      </c>
      <c r="I145" s="248"/>
      <c r="J145" s="244"/>
      <c r="K145" s="244"/>
      <c r="L145" s="249"/>
      <c r="M145" s="250"/>
      <c r="N145" s="251"/>
      <c r="O145" s="251"/>
      <c r="P145" s="251"/>
      <c r="Q145" s="251"/>
      <c r="R145" s="251"/>
      <c r="S145" s="251"/>
      <c r="T145" s="252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3" t="s">
        <v>166</v>
      </c>
      <c r="AU145" s="253" t="s">
        <v>83</v>
      </c>
      <c r="AV145" s="14" t="s">
        <v>83</v>
      </c>
      <c r="AW145" s="14" t="s">
        <v>30</v>
      </c>
      <c r="AX145" s="14" t="s">
        <v>73</v>
      </c>
      <c r="AY145" s="253" t="s">
        <v>150</v>
      </c>
    </row>
    <row r="146" s="14" customFormat="1">
      <c r="A146" s="14"/>
      <c r="B146" s="243"/>
      <c r="C146" s="244"/>
      <c r="D146" s="234" t="s">
        <v>166</v>
      </c>
      <c r="E146" s="245" t="s">
        <v>1</v>
      </c>
      <c r="F146" s="246" t="s">
        <v>169</v>
      </c>
      <c r="G146" s="244"/>
      <c r="H146" s="247">
        <v>18.7</v>
      </c>
      <c r="I146" s="248"/>
      <c r="J146" s="244"/>
      <c r="K146" s="244"/>
      <c r="L146" s="249"/>
      <c r="M146" s="250"/>
      <c r="N146" s="251"/>
      <c r="O146" s="251"/>
      <c r="P146" s="251"/>
      <c r="Q146" s="251"/>
      <c r="R146" s="251"/>
      <c r="S146" s="251"/>
      <c r="T146" s="25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3" t="s">
        <v>166</v>
      </c>
      <c r="AU146" s="253" t="s">
        <v>83</v>
      </c>
      <c r="AV146" s="14" t="s">
        <v>83</v>
      </c>
      <c r="AW146" s="14" t="s">
        <v>30</v>
      </c>
      <c r="AX146" s="14" t="s">
        <v>73</v>
      </c>
      <c r="AY146" s="253" t="s">
        <v>150</v>
      </c>
    </row>
    <row r="147" s="14" customFormat="1">
      <c r="A147" s="14"/>
      <c r="B147" s="243"/>
      <c r="C147" s="244"/>
      <c r="D147" s="234" t="s">
        <v>166</v>
      </c>
      <c r="E147" s="245" t="s">
        <v>1</v>
      </c>
      <c r="F147" s="246" t="s">
        <v>170</v>
      </c>
      <c r="G147" s="244"/>
      <c r="H147" s="247">
        <v>16.600000000000002</v>
      </c>
      <c r="I147" s="248"/>
      <c r="J147" s="244"/>
      <c r="K147" s="244"/>
      <c r="L147" s="249"/>
      <c r="M147" s="250"/>
      <c r="N147" s="251"/>
      <c r="O147" s="251"/>
      <c r="P147" s="251"/>
      <c r="Q147" s="251"/>
      <c r="R147" s="251"/>
      <c r="S147" s="251"/>
      <c r="T147" s="252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3" t="s">
        <v>166</v>
      </c>
      <c r="AU147" s="253" t="s">
        <v>83</v>
      </c>
      <c r="AV147" s="14" t="s">
        <v>83</v>
      </c>
      <c r="AW147" s="14" t="s">
        <v>30</v>
      </c>
      <c r="AX147" s="14" t="s">
        <v>73</v>
      </c>
      <c r="AY147" s="253" t="s">
        <v>150</v>
      </c>
    </row>
    <row r="148" s="15" customFormat="1">
      <c r="A148" s="15"/>
      <c r="B148" s="254"/>
      <c r="C148" s="255"/>
      <c r="D148" s="234" t="s">
        <v>166</v>
      </c>
      <c r="E148" s="256" t="s">
        <v>1</v>
      </c>
      <c r="F148" s="257" t="s">
        <v>171</v>
      </c>
      <c r="G148" s="255"/>
      <c r="H148" s="258">
        <v>44.9</v>
      </c>
      <c r="I148" s="259"/>
      <c r="J148" s="255"/>
      <c r="K148" s="255"/>
      <c r="L148" s="260"/>
      <c r="M148" s="261"/>
      <c r="N148" s="262"/>
      <c r="O148" s="262"/>
      <c r="P148" s="262"/>
      <c r="Q148" s="262"/>
      <c r="R148" s="262"/>
      <c r="S148" s="262"/>
      <c r="T148" s="263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4" t="s">
        <v>166</v>
      </c>
      <c r="AU148" s="264" t="s">
        <v>83</v>
      </c>
      <c r="AV148" s="15" t="s">
        <v>172</v>
      </c>
      <c r="AW148" s="15" t="s">
        <v>30</v>
      </c>
      <c r="AX148" s="15" t="s">
        <v>73</v>
      </c>
      <c r="AY148" s="264" t="s">
        <v>150</v>
      </c>
    </row>
    <row r="149" s="14" customFormat="1">
      <c r="A149" s="14"/>
      <c r="B149" s="243"/>
      <c r="C149" s="244"/>
      <c r="D149" s="234" t="s">
        <v>166</v>
      </c>
      <c r="E149" s="245" t="s">
        <v>1</v>
      </c>
      <c r="F149" s="246" t="s">
        <v>173</v>
      </c>
      <c r="G149" s="244"/>
      <c r="H149" s="247">
        <v>32</v>
      </c>
      <c r="I149" s="248"/>
      <c r="J149" s="244"/>
      <c r="K149" s="244"/>
      <c r="L149" s="249"/>
      <c r="M149" s="250"/>
      <c r="N149" s="251"/>
      <c r="O149" s="251"/>
      <c r="P149" s="251"/>
      <c r="Q149" s="251"/>
      <c r="R149" s="251"/>
      <c r="S149" s="251"/>
      <c r="T149" s="25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3" t="s">
        <v>166</v>
      </c>
      <c r="AU149" s="253" t="s">
        <v>83</v>
      </c>
      <c r="AV149" s="14" t="s">
        <v>83</v>
      </c>
      <c r="AW149" s="14" t="s">
        <v>30</v>
      </c>
      <c r="AX149" s="14" t="s">
        <v>73</v>
      </c>
      <c r="AY149" s="253" t="s">
        <v>150</v>
      </c>
    </row>
    <row r="150" s="14" customFormat="1">
      <c r="A150" s="14"/>
      <c r="B150" s="243"/>
      <c r="C150" s="244"/>
      <c r="D150" s="234" t="s">
        <v>166</v>
      </c>
      <c r="E150" s="245" t="s">
        <v>1</v>
      </c>
      <c r="F150" s="246" t="s">
        <v>557</v>
      </c>
      <c r="G150" s="244"/>
      <c r="H150" s="247">
        <v>4</v>
      </c>
      <c r="I150" s="248"/>
      <c r="J150" s="244"/>
      <c r="K150" s="244"/>
      <c r="L150" s="249"/>
      <c r="M150" s="250"/>
      <c r="N150" s="251"/>
      <c r="O150" s="251"/>
      <c r="P150" s="251"/>
      <c r="Q150" s="251"/>
      <c r="R150" s="251"/>
      <c r="S150" s="251"/>
      <c r="T150" s="25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3" t="s">
        <v>166</v>
      </c>
      <c r="AU150" s="253" t="s">
        <v>83</v>
      </c>
      <c r="AV150" s="14" t="s">
        <v>83</v>
      </c>
      <c r="AW150" s="14" t="s">
        <v>30</v>
      </c>
      <c r="AX150" s="14" t="s">
        <v>73</v>
      </c>
      <c r="AY150" s="253" t="s">
        <v>150</v>
      </c>
    </row>
    <row r="151" s="16" customFormat="1">
      <c r="A151" s="16"/>
      <c r="B151" s="265"/>
      <c r="C151" s="266"/>
      <c r="D151" s="234" t="s">
        <v>166</v>
      </c>
      <c r="E151" s="267" t="s">
        <v>1</v>
      </c>
      <c r="F151" s="268" t="s">
        <v>174</v>
      </c>
      <c r="G151" s="266"/>
      <c r="H151" s="269">
        <v>80.9</v>
      </c>
      <c r="I151" s="270"/>
      <c r="J151" s="266"/>
      <c r="K151" s="266"/>
      <c r="L151" s="271"/>
      <c r="M151" s="272"/>
      <c r="N151" s="273"/>
      <c r="O151" s="273"/>
      <c r="P151" s="273"/>
      <c r="Q151" s="273"/>
      <c r="R151" s="273"/>
      <c r="S151" s="273"/>
      <c r="T151" s="274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T151" s="275" t="s">
        <v>166</v>
      </c>
      <c r="AU151" s="275" t="s">
        <v>83</v>
      </c>
      <c r="AV151" s="16" t="s">
        <v>157</v>
      </c>
      <c r="AW151" s="16" t="s">
        <v>30</v>
      </c>
      <c r="AX151" s="16" t="s">
        <v>81</v>
      </c>
      <c r="AY151" s="275" t="s">
        <v>150</v>
      </c>
    </row>
    <row r="152" s="2" customFormat="1" ht="16.5" customHeight="1">
      <c r="A152" s="39"/>
      <c r="B152" s="40"/>
      <c r="C152" s="219" t="s">
        <v>172</v>
      </c>
      <c r="D152" s="219" t="s">
        <v>153</v>
      </c>
      <c r="E152" s="220" t="s">
        <v>175</v>
      </c>
      <c r="F152" s="221" t="s">
        <v>176</v>
      </c>
      <c r="G152" s="222" t="s">
        <v>163</v>
      </c>
      <c r="H152" s="223">
        <v>23.95</v>
      </c>
      <c r="I152" s="224"/>
      <c r="J152" s="225">
        <f>ROUND(I152*H152,2)</f>
        <v>0</v>
      </c>
      <c r="K152" s="221" t="s">
        <v>177</v>
      </c>
      <c r="L152" s="45"/>
      <c r="M152" s="226" t="s">
        <v>1</v>
      </c>
      <c r="N152" s="227" t="s">
        <v>38</v>
      </c>
      <c r="O152" s="92"/>
      <c r="P152" s="228">
        <f>O152*H152</f>
        <v>0</v>
      </c>
      <c r="Q152" s="228">
        <v>0.00198</v>
      </c>
      <c r="R152" s="228">
        <f>Q152*H152</f>
        <v>0.047421</v>
      </c>
      <c r="S152" s="228">
        <v>6E-05</v>
      </c>
      <c r="T152" s="229">
        <f>S152*H152</f>
        <v>0.001437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157</v>
      </c>
      <c r="AT152" s="230" t="s">
        <v>153</v>
      </c>
      <c r="AU152" s="230" t="s">
        <v>83</v>
      </c>
      <c r="AY152" s="18" t="s">
        <v>150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81</v>
      </c>
      <c r="BK152" s="231">
        <f>ROUND(I152*H152,2)</f>
        <v>0</v>
      </c>
      <c r="BL152" s="18" t="s">
        <v>157</v>
      </c>
      <c r="BM152" s="230" t="s">
        <v>178</v>
      </c>
    </row>
    <row r="153" s="14" customFormat="1">
      <c r="A153" s="14"/>
      <c r="B153" s="243"/>
      <c r="C153" s="244"/>
      <c r="D153" s="234" t="s">
        <v>166</v>
      </c>
      <c r="E153" s="245" t="s">
        <v>1</v>
      </c>
      <c r="F153" s="246" t="s">
        <v>179</v>
      </c>
      <c r="G153" s="244"/>
      <c r="H153" s="247">
        <v>10.44</v>
      </c>
      <c r="I153" s="248"/>
      <c r="J153" s="244"/>
      <c r="K153" s="244"/>
      <c r="L153" s="249"/>
      <c r="M153" s="250"/>
      <c r="N153" s="251"/>
      <c r="O153" s="251"/>
      <c r="P153" s="251"/>
      <c r="Q153" s="251"/>
      <c r="R153" s="251"/>
      <c r="S153" s="251"/>
      <c r="T153" s="25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3" t="s">
        <v>166</v>
      </c>
      <c r="AU153" s="253" t="s">
        <v>83</v>
      </c>
      <c r="AV153" s="14" t="s">
        <v>83</v>
      </c>
      <c r="AW153" s="14" t="s">
        <v>30</v>
      </c>
      <c r="AX153" s="14" t="s">
        <v>73</v>
      </c>
      <c r="AY153" s="253" t="s">
        <v>150</v>
      </c>
    </row>
    <row r="154" s="14" customFormat="1">
      <c r="A154" s="14"/>
      <c r="B154" s="243"/>
      <c r="C154" s="244"/>
      <c r="D154" s="234" t="s">
        <v>166</v>
      </c>
      <c r="E154" s="245" t="s">
        <v>1</v>
      </c>
      <c r="F154" s="246" t="s">
        <v>180</v>
      </c>
      <c r="G154" s="244"/>
      <c r="H154" s="247">
        <v>13.51</v>
      </c>
      <c r="I154" s="248"/>
      <c r="J154" s="244"/>
      <c r="K154" s="244"/>
      <c r="L154" s="249"/>
      <c r="M154" s="250"/>
      <c r="N154" s="251"/>
      <c r="O154" s="251"/>
      <c r="P154" s="251"/>
      <c r="Q154" s="251"/>
      <c r="R154" s="251"/>
      <c r="S154" s="251"/>
      <c r="T154" s="25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3" t="s">
        <v>166</v>
      </c>
      <c r="AU154" s="253" t="s">
        <v>83</v>
      </c>
      <c r="AV154" s="14" t="s">
        <v>83</v>
      </c>
      <c r="AW154" s="14" t="s">
        <v>30</v>
      </c>
      <c r="AX154" s="14" t="s">
        <v>73</v>
      </c>
      <c r="AY154" s="253" t="s">
        <v>150</v>
      </c>
    </row>
    <row r="155" s="16" customFormat="1">
      <c r="A155" s="16"/>
      <c r="B155" s="265"/>
      <c r="C155" s="266"/>
      <c r="D155" s="234" t="s">
        <v>166</v>
      </c>
      <c r="E155" s="267" t="s">
        <v>1</v>
      </c>
      <c r="F155" s="268" t="s">
        <v>174</v>
      </c>
      <c r="G155" s="266"/>
      <c r="H155" s="269">
        <v>23.95</v>
      </c>
      <c r="I155" s="270"/>
      <c r="J155" s="266"/>
      <c r="K155" s="266"/>
      <c r="L155" s="271"/>
      <c r="M155" s="272"/>
      <c r="N155" s="273"/>
      <c r="O155" s="273"/>
      <c r="P155" s="273"/>
      <c r="Q155" s="273"/>
      <c r="R155" s="273"/>
      <c r="S155" s="273"/>
      <c r="T155" s="274"/>
      <c r="U155" s="16"/>
      <c r="V155" s="16"/>
      <c r="W155" s="16"/>
      <c r="X155" s="16"/>
      <c r="Y155" s="16"/>
      <c r="Z155" s="16"/>
      <c r="AA155" s="16"/>
      <c r="AB155" s="16"/>
      <c r="AC155" s="16"/>
      <c r="AD155" s="16"/>
      <c r="AE155" s="16"/>
      <c r="AT155" s="275" t="s">
        <v>166</v>
      </c>
      <c r="AU155" s="275" t="s">
        <v>83</v>
      </c>
      <c r="AV155" s="16" t="s">
        <v>157</v>
      </c>
      <c r="AW155" s="16" t="s">
        <v>30</v>
      </c>
      <c r="AX155" s="16" t="s">
        <v>81</v>
      </c>
      <c r="AY155" s="275" t="s">
        <v>150</v>
      </c>
    </row>
    <row r="156" s="2" customFormat="1" ht="24.15" customHeight="1">
      <c r="A156" s="39"/>
      <c r="B156" s="40"/>
      <c r="C156" s="219" t="s">
        <v>157</v>
      </c>
      <c r="D156" s="219" t="s">
        <v>153</v>
      </c>
      <c r="E156" s="220" t="s">
        <v>181</v>
      </c>
      <c r="F156" s="221" t="s">
        <v>182</v>
      </c>
      <c r="G156" s="222" t="s">
        <v>183</v>
      </c>
      <c r="H156" s="223">
        <v>20</v>
      </c>
      <c r="I156" s="224"/>
      <c r="J156" s="225">
        <f>ROUND(I156*H156,2)</f>
        <v>0</v>
      </c>
      <c r="K156" s="221" t="s">
        <v>177</v>
      </c>
      <c r="L156" s="45"/>
      <c r="M156" s="226" t="s">
        <v>1</v>
      </c>
      <c r="N156" s="227" t="s">
        <v>38</v>
      </c>
      <c r="O156" s="92"/>
      <c r="P156" s="228">
        <f>O156*H156</f>
        <v>0</v>
      </c>
      <c r="Q156" s="228">
        <v>0.0015</v>
      </c>
      <c r="R156" s="228">
        <f>Q156*H156</f>
        <v>0.03</v>
      </c>
      <c r="S156" s="228">
        <v>0</v>
      </c>
      <c r="T156" s="22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0" t="s">
        <v>157</v>
      </c>
      <c r="AT156" s="230" t="s">
        <v>153</v>
      </c>
      <c r="AU156" s="230" t="s">
        <v>83</v>
      </c>
      <c r="AY156" s="18" t="s">
        <v>150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8" t="s">
        <v>81</v>
      </c>
      <c r="BK156" s="231">
        <f>ROUND(I156*H156,2)</f>
        <v>0</v>
      </c>
      <c r="BL156" s="18" t="s">
        <v>157</v>
      </c>
      <c r="BM156" s="230" t="s">
        <v>184</v>
      </c>
    </row>
    <row r="157" s="14" customFormat="1">
      <c r="A157" s="14"/>
      <c r="B157" s="243"/>
      <c r="C157" s="244"/>
      <c r="D157" s="234" t="s">
        <v>166</v>
      </c>
      <c r="E157" s="245" t="s">
        <v>1</v>
      </c>
      <c r="F157" s="246" t="s">
        <v>185</v>
      </c>
      <c r="G157" s="244"/>
      <c r="H157" s="247">
        <v>10</v>
      </c>
      <c r="I157" s="248"/>
      <c r="J157" s="244"/>
      <c r="K157" s="244"/>
      <c r="L157" s="249"/>
      <c r="M157" s="250"/>
      <c r="N157" s="251"/>
      <c r="O157" s="251"/>
      <c r="P157" s="251"/>
      <c r="Q157" s="251"/>
      <c r="R157" s="251"/>
      <c r="S157" s="251"/>
      <c r="T157" s="25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3" t="s">
        <v>166</v>
      </c>
      <c r="AU157" s="253" t="s">
        <v>83</v>
      </c>
      <c r="AV157" s="14" t="s">
        <v>83</v>
      </c>
      <c r="AW157" s="14" t="s">
        <v>30</v>
      </c>
      <c r="AX157" s="14" t="s">
        <v>73</v>
      </c>
      <c r="AY157" s="253" t="s">
        <v>150</v>
      </c>
    </row>
    <row r="158" s="14" customFormat="1">
      <c r="A158" s="14"/>
      <c r="B158" s="243"/>
      <c r="C158" s="244"/>
      <c r="D158" s="234" t="s">
        <v>166</v>
      </c>
      <c r="E158" s="245" t="s">
        <v>1</v>
      </c>
      <c r="F158" s="246" t="s">
        <v>186</v>
      </c>
      <c r="G158" s="244"/>
      <c r="H158" s="247">
        <v>10</v>
      </c>
      <c r="I158" s="248"/>
      <c r="J158" s="244"/>
      <c r="K158" s="244"/>
      <c r="L158" s="249"/>
      <c r="M158" s="250"/>
      <c r="N158" s="251"/>
      <c r="O158" s="251"/>
      <c r="P158" s="251"/>
      <c r="Q158" s="251"/>
      <c r="R158" s="251"/>
      <c r="S158" s="251"/>
      <c r="T158" s="25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3" t="s">
        <v>166</v>
      </c>
      <c r="AU158" s="253" t="s">
        <v>83</v>
      </c>
      <c r="AV158" s="14" t="s">
        <v>83</v>
      </c>
      <c r="AW158" s="14" t="s">
        <v>30</v>
      </c>
      <c r="AX158" s="14" t="s">
        <v>73</v>
      </c>
      <c r="AY158" s="253" t="s">
        <v>150</v>
      </c>
    </row>
    <row r="159" s="16" customFormat="1">
      <c r="A159" s="16"/>
      <c r="B159" s="265"/>
      <c r="C159" s="266"/>
      <c r="D159" s="234" t="s">
        <v>166</v>
      </c>
      <c r="E159" s="267" t="s">
        <v>1</v>
      </c>
      <c r="F159" s="268" t="s">
        <v>174</v>
      </c>
      <c r="G159" s="266"/>
      <c r="H159" s="269">
        <v>20</v>
      </c>
      <c r="I159" s="270"/>
      <c r="J159" s="266"/>
      <c r="K159" s="266"/>
      <c r="L159" s="271"/>
      <c r="M159" s="272"/>
      <c r="N159" s="273"/>
      <c r="O159" s="273"/>
      <c r="P159" s="273"/>
      <c r="Q159" s="273"/>
      <c r="R159" s="273"/>
      <c r="S159" s="273"/>
      <c r="T159" s="274"/>
      <c r="U159" s="16"/>
      <c r="V159" s="16"/>
      <c r="W159" s="16"/>
      <c r="X159" s="16"/>
      <c r="Y159" s="16"/>
      <c r="Z159" s="16"/>
      <c r="AA159" s="16"/>
      <c r="AB159" s="16"/>
      <c r="AC159" s="16"/>
      <c r="AD159" s="16"/>
      <c r="AE159" s="16"/>
      <c r="AT159" s="275" t="s">
        <v>166</v>
      </c>
      <c r="AU159" s="275" t="s">
        <v>83</v>
      </c>
      <c r="AV159" s="16" t="s">
        <v>157</v>
      </c>
      <c r="AW159" s="16" t="s">
        <v>30</v>
      </c>
      <c r="AX159" s="16" t="s">
        <v>81</v>
      </c>
      <c r="AY159" s="275" t="s">
        <v>150</v>
      </c>
    </row>
    <row r="160" s="2" customFormat="1" ht="24.15" customHeight="1">
      <c r="A160" s="39"/>
      <c r="B160" s="40"/>
      <c r="C160" s="219" t="s">
        <v>189</v>
      </c>
      <c r="D160" s="219" t="s">
        <v>153</v>
      </c>
      <c r="E160" s="220" t="s">
        <v>406</v>
      </c>
      <c r="F160" s="221" t="s">
        <v>407</v>
      </c>
      <c r="G160" s="222" t="s">
        <v>163</v>
      </c>
      <c r="H160" s="223">
        <v>47.74</v>
      </c>
      <c r="I160" s="224"/>
      <c r="J160" s="225">
        <f>ROUND(I160*H160,2)</f>
        <v>0</v>
      </c>
      <c r="K160" s="221" t="s">
        <v>177</v>
      </c>
      <c r="L160" s="45"/>
      <c r="M160" s="226" t="s">
        <v>1</v>
      </c>
      <c r="N160" s="227" t="s">
        <v>38</v>
      </c>
      <c r="O160" s="92"/>
      <c r="P160" s="228">
        <f>O160*H160</f>
        <v>0</v>
      </c>
      <c r="Q160" s="228">
        <v>0.11</v>
      </c>
      <c r="R160" s="228">
        <f>Q160*H160</f>
        <v>5.2514</v>
      </c>
      <c r="S160" s="228">
        <v>0</v>
      </c>
      <c r="T160" s="22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157</v>
      </c>
      <c r="AT160" s="230" t="s">
        <v>153</v>
      </c>
      <c r="AU160" s="230" t="s">
        <v>83</v>
      </c>
      <c r="AY160" s="18" t="s">
        <v>150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81</v>
      </c>
      <c r="BK160" s="231">
        <f>ROUND(I160*H160,2)</f>
        <v>0</v>
      </c>
      <c r="BL160" s="18" t="s">
        <v>157</v>
      </c>
      <c r="BM160" s="230" t="s">
        <v>408</v>
      </c>
    </row>
    <row r="161" s="14" customFormat="1">
      <c r="A161" s="14"/>
      <c r="B161" s="243"/>
      <c r="C161" s="244"/>
      <c r="D161" s="234" t="s">
        <v>166</v>
      </c>
      <c r="E161" s="245" t="s">
        <v>1</v>
      </c>
      <c r="F161" s="246" t="s">
        <v>409</v>
      </c>
      <c r="G161" s="244"/>
      <c r="H161" s="247">
        <v>47.74</v>
      </c>
      <c r="I161" s="248"/>
      <c r="J161" s="244"/>
      <c r="K161" s="244"/>
      <c r="L161" s="249"/>
      <c r="M161" s="250"/>
      <c r="N161" s="251"/>
      <c r="O161" s="251"/>
      <c r="P161" s="251"/>
      <c r="Q161" s="251"/>
      <c r="R161" s="251"/>
      <c r="S161" s="251"/>
      <c r="T161" s="25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3" t="s">
        <v>166</v>
      </c>
      <c r="AU161" s="253" t="s">
        <v>83</v>
      </c>
      <c r="AV161" s="14" t="s">
        <v>83</v>
      </c>
      <c r="AW161" s="14" t="s">
        <v>30</v>
      </c>
      <c r="AX161" s="14" t="s">
        <v>81</v>
      </c>
      <c r="AY161" s="253" t="s">
        <v>150</v>
      </c>
    </row>
    <row r="162" s="2" customFormat="1" ht="24.15" customHeight="1">
      <c r="A162" s="39"/>
      <c r="B162" s="40"/>
      <c r="C162" s="219" t="s">
        <v>159</v>
      </c>
      <c r="D162" s="219" t="s">
        <v>153</v>
      </c>
      <c r="E162" s="220" t="s">
        <v>410</v>
      </c>
      <c r="F162" s="221" t="s">
        <v>411</v>
      </c>
      <c r="G162" s="222" t="s">
        <v>163</v>
      </c>
      <c r="H162" s="223">
        <v>190.96</v>
      </c>
      <c r="I162" s="224"/>
      <c r="J162" s="225">
        <f>ROUND(I162*H162,2)</f>
        <v>0</v>
      </c>
      <c r="K162" s="221" t="s">
        <v>177</v>
      </c>
      <c r="L162" s="45"/>
      <c r="M162" s="226" t="s">
        <v>1</v>
      </c>
      <c r="N162" s="227" t="s">
        <v>38</v>
      </c>
      <c r="O162" s="92"/>
      <c r="P162" s="228">
        <f>O162*H162</f>
        <v>0</v>
      </c>
      <c r="Q162" s="228">
        <v>0.011</v>
      </c>
      <c r="R162" s="228">
        <f>Q162*H162</f>
        <v>2.1005599999999996</v>
      </c>
      <c r="S162" s="228">
        <v>0</v>
      </c>
      <c r="T162" s="22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0" t="s">
        <v>157</v>
      </c>
      <c r="AT162" s="230" t="s">
        <v>153</v>
      </c>
      <c r="AU162" s="230" t="s">
        <v>83</v>
      </c>
      <c r="AY162" s="18" t="s">
        <v>150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8" t="s">
        <v>81</v>
      </c>
      <c r="BK162" s="231">
        <f>ROUND(I162*H162,2)</f>
        <v>0</v>
      </c>
      <c r="BL162" s="18" t="s">
        <v>157</v>
      </c>
      <c r="BM162" s="230" t="s">
        <v>412</v>
      </c>
    </row>
    <row r="163" s="14" customFormat="1">
      <c r="A163" s="14"/>
      <c r="B163" s="243"/>
      <c r="C163" s="244"/>
      <c r="D163" s="234" t="s">
        <v>166</v>
      </c>
      <c r="E163" s="245" t="s">
        <v>1</v>
      </c>
      <c r="F163" s="246" t="s">
        <v>413</v>
      </c>
      <c r="G163" s="244"/>
      <c r="H163" s="247">
        <v>190.96</v>
      </c>
      <c r="I163" s="248"/>
      <c r="J163" s="244"/>
      <c r="K163" s="244"/>
      <c r="L163" s="249"/>
      <c r="M163" s="250"/>
      <c r="N163" s="251"/>
      <c r="O163" s="251"/>
      <c r="P163" s="251"/>
      <c r="Q163" s="251"/>
      <c r="R163" s="251"/>
      <c r="S163" s="251"/>
      <c r="T163" s="25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3" t="s">
        <v>166</v>
      </c>
      <c r="AU163" s="253" t="s">
        <v>83</v>
      </c>
      <c r="AV163" s="14" t="s">
        <v>83</v>
      </c>
      <c r="AW163" s="14" t="s">
        <v>30</v>
      </c>
      <c r="AX163" s="14" t="s">
        <v>81</v>
      </c>
      <c r="AY163" s="253" t="s">
        <v>150</v>
      </c>
    </row>
    <row r="164" s="2" customFormat="1" ht="16.5" customHeight="1">
      <c r="A164" s="39"/>
      <c r="B164" s="40"/>
      <c r="C164" s="219" t="s">
        <v>197</v>
      </c>
      <c r="D164" s="219" t="s">
        <v>153</v>
      </c>
      <c r="E164" s="220" t="s">
        <v>414</v>
      </c>
      <c r="F164" s="221" t="s">
        <v>415</v>
      </c>
      <c r="G164" s="222" t="s">
        <v>163</v>
      </c>
      <c r="H164" s="223">
        <v>47.74</v>
      </c>
      <c r="I164" s="224"/>
      <c r="J164" s="225">
        <f>ROUND(I164*H164,2)</f>
        <v>0</v>
      </c>
      <c r="K164" s="221" t="s">
        <v>1</v>
      </c>
      <c r="L164" s="45"/>
      <c r="M164" s="226" t="s">
        <v>1</v>
      </c>
      <c r="N164" s="227" t="s">
        <v>38</v>
      </c>
      <c r="O164" s="92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0" t="s">
        <v>157</v>
      </c>
      <c r="AT164" s="230" t="s">
        <v>153</v>
      </c>
      <c r="AU164" s="230" t="s">
        <v>83</v>
      </c>
      <c r="AY164" s="18" t="s">
        <v>150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8" t="s">
        <v>81</v>
      </c>
      <c r="BK164" s="231">
        <f>ROUND(I164*H164,2)</f>
        <v>0</v>
      </c>
      <c r="BL164" s="18" t="s">
        <v>157</v>
      </c>
      <c r="BM164" s="230" t="s">
        <v>416</v>
      </c>
    </row>
    <row r="165" s="14" customFormat="1">
      <c r="A165" s="14"/>
      <c r="B165" s="243"/>
      <c r="C165" s="244"/>
      <c r="D165" s="234" t="s">
        <v>166</v>
      </c>
      <c r="E165" s="245" t="s">
        <v>1</v>
      </c>
      <c r="F165" s="246" t="s">
        <v>409</v>
      </c>
      <c r="G165" s="244"/>
      <c r="H165" s="247">
        <v>47.74</v>
      </c>
      <c r="I165" s="248"/>
      <c r="J165" s="244"/>
      <c r="K165" s="244"/>
      <c r="L165" s="249"/>
      <c r="M165" s="250"/>
      <c r="N165" s="251"/>
      <c r="O165" s="251"/>
      <c r="P165" s="251"/>
      <c r="Q165" s="251"/>
      <c r="R165" s="251"/>
      <c r="S165" s="251"/>
      <c r="T165" s="252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3" t="s">
        <v>166</v>
      </c>
      <c r="AU165" s="253" t="s">
        <v>83</v>
      </c>
      <c r="AV165" s="14" t="s">
        <v>83</v>
      </c>
      <c r="AW165" s="14" t="s">
        <v>30</v>
      </c>
      <c r="AX165" s="14" t="s">
        <v>81</v>
      </c>
      <c r="AY165" s="253" t="s">
        <v>150</v>
      </c>
    </row>
    <row r="166" s="2" customFormat="1" ht="16.5" customHeight="1">
      <c r="A166" s="39"/>
      <c r="B166" s="40"/>
      <c r="C166" s="219" t="s">
        <v>202</v>
      </c>
      <c r="D166" s="219" t="s">
        <v>153</v>
      </c>
      <c r="E166" s="220" t="s">
        <v>417</v>
      </c>
      <c r="F166" s="221" t="s">
        <v>418</v>
      </c>
      <c r="G166" s="222" t="s">
        <v>163</v>
      </c>
      <c r="H166" s="223">
        <v>47.74</v>
      </c>
      <c r="I166" s="224"/>
      <c r="J166" s="225">
        <f>ROUND(I166*H166,2)</f>
        <v>0</v>
      </c>
      <c r="K166" s="221" t="s">
        <v>1</v>
      </c>
      <c r="L166" s="45"/>
      <c r="M166" s="226" t="s">
        <v>1</v>
      </c>
      <c r="N166" s="227" t="s">
        <v>38</v>
      </c>
      <c r="O166" s="92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157</v>
      </c>
      <c r="AT166" s="230" t="s">
        <v>153</v>
      </c>
      <c r="AU166" s="230" t="s">
        <v>83</v>
      </c>
      <c r="AY166" s="18" t="s">
        <v>150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8" t="s">
        <v>81</v>
      </c>
      <c r="BK166" s="231">
        <f>ROUND(I166*H166,2)</f>
        <v>0</v>
      </c>
      <c r="BL166" s="18" t="s">
        <v>157</v>
      </c>
      <c r="BM166" s="230" t="s">
        <v>419</v>
      </c>
    </row>
    <row r="167" s="14" customFormat="1">
      <c r="A167" s="14"/>
      <c r="B167" s="243"/>
      <c r="C167" s="244"/>
      <c r="D167" s="234" t="s">
        <v>166</v>
      </c>
      <c r="E167" s="245" t="s">
        <v>1</v>
      </c>
      <c r="F167" s="246" t="s">
        <v>409</v>
      </c>
      <c r="G167" s="244"/>
      <c r="H167" s="247">
        <v>47.74</v>
      </c>
      <c r="I167" s="248"/>
      <c r="J167" s="244"/>
      <c r="K167" s="244"/>
      <c r="L167" s="249"/>
      <c r="M167" s="250"/>
      <c r="N167" s="251"/>
      <c r="O167" s="251"/>
      <c r="P167" s="251"/>
      <c r="Q167" s="251"/>
      <c r="R167" s="251"/>
      <c r="S167" s="251"/>
      <c r="T167" s="252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3" t="s">
        <v>166</v>
      </c>
      <c r="AU167" s="253" t="s">
        <v>83</v>
      </c>
      <c r="AV167" s="14" t="s">
        <v>83</v>
      </c>
      <c r="AW167" s="14" t="s">
        <v>30</v>
      </c>
      <c r="AX167" s="14" t="s">
        <v>81</v>
      </c>
      <c r="AY167" s="253" t="s">
        <v>150</v>
      </c>
    </row>
    <row r="168" s="12" customFormat="1" ht="22.8" customHeight="1">
      <c r="A168" s="12"/>
      <c r="B168" s="203"/>
      <c r="C168" s="204"/>
      <c r="D168" s="205" t="s">
        <v>72</v>
      </c>
      <c r="E168" s="217" t="s">
        <v>187</v>
      </c>
      <c r="F168" s="217" t="s">
        <v>188</v>
      </c>
      <c r="G168" s="204"/>
      <c r="H168" s="204"/>
      <c r="I168" s="207"/>
      <c r="J168" s="218">
        <f>BK168</f>
        <v>0</v>
      </c>
      <c r="K168" s="204"/>
      <c r="L168" s="209"/>
      <c r="M168" s="210"/>
      <c r="N168" s="211"/>
      <c r="O168" s="211"/>
      <c r="P168" s="212">
        <f>SUM(P169:P181)</f>
        <v>0</v>
      </c>
      <c r="Q168" s="211"/>
      <c r="R168" s="212">
        <f>SUM(R169:R181)</f>
        <v>0.0052000000000000008</v>
      </c>
      <c r="S168" s="211"/>
      <c r="T168" s="213">
        <f>SUM(T169:T181)</f>
        <v>0.809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14" t="s">
        <v>81</v>
      </c>
      <c r="AT168" s="215" t="s">
        <v>72</v>
      </c>
      <c r="AU168" s="215" t="s">
        <v>81</v>
      </c>
      <c r="AY168" s="214" t="s">
        <v>150</v>
      </c>
      <c r="BK168" s="216">
        <f>SUM(BK169:BK181)</f>
        <v>0</v>
      </c>
    </row>
    <row r="169" s="2" customFormat="1" ht="24.15" customHeight="1">
      <c r="A169" s="39"/>
      <c r="B169" s="40"/>
      <c r="C169" s="219" t="s">
        <v>187</v>
      </c>
      <c r="D169" s="219" t="s">
        <v>153</v>
      </c>
      <c r="E169" s="220" t="s">
        <v>190</v>
      </c>
      <c r="F169" s="221" t="s">
        <v>191</v>
      </c>
      <c r="G169" s="222" t="s">
        <v>163</v>
      </c>
      <c r="H169" s="223">
        <v>130</v>
      </c>
      <c r="I169" s="224"/>
      <c r="J169" s="225">
        <f>ROUND(I169*H169,2)</f>
        <v>0</v>
      </c>
      <c r="K169" s="221" t="s">
        <v>177</v>
      </c>
      <c r="L169" s="45"/>
      <c r="M169" s="226" t="s">
        <v>1</v>
      </c>
      <c r="N169" s="227" t="s">
        <v>38</v>
      </c>
      <c r="O169" s="92"/>
      <c r="P169" s="228">
        <f>O169*H169</f>
        <v>0</v>
      </c>
      <c r="Q169" s="228">
        <v>4E-05</v>
      </c>
      <c r="R169" s="228">
        <f>Q169*H169</f>
        <v>0.0052000000000000008</v>
      </c>
      <c r="S169" s="228">
        <v>0</v>
      </c>
      <c r="T169" s="22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0" t="s">
        <v>157</v>
      </c>
      <c r="AT169" s="230" t="s">
        <v>153</v>
      </c>
      <c r="AU169" s="230" t="s">
        <v>83</v>
      </c>
      <c r="AY169" s="18" t="s">
        <v>150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8" t="s">
        <v>81</v>
      </c>
      <c r="BK169" s="231">
        <f>ROUND(I169*H169,2)</f>
        <v>0</v>
      </c>
      <c r="BL169" s="18" t="s">
        <v>157</v>
      </c>
      <c r="BM169" s="230" t="s">
        <v>192</v>
      </c>
    </row>
    <row r="170" s="14" customFormat="1">
      <c r="A170" s="14"/>
      <c r="B170" s="243"/>
      <c r="C170" s="244"/>
      <c r="D170" s="234" t="s">
        <v>166</v>
      </c>
      <c r="E170" s="245" t="s">
        <v>1</v>
      </c>
      <c r="F170" s="246" t="s">
        <v>193</v>
      </c>
      <c r="G170" s="244"/>
      <c r="H170" s="247">
        <v>130</v>
      </c>
      <c r="I170" s="248"/>
      <c r="J170" s="244"/>
      <c r="K170" s="244"/>
      <c r="L170" s="249"/>
      <c r="M170" s="250"/>
      <c r="N170" s="251"/>
      <c r="O170" s="251"/>
      <c r="P170" s="251"/>
      <c r="Q170" s="251"/>
      <c r="R170" s="251"/>
      <c r="S170" s="251"/>
      <c r="T170" s="252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3" t="s">
        <v>166</v>
      </c>
      <c r="AU170" s="253" t="s">
        <v>83</v>
      </c>
      <c r="AV170" s="14" t="s">
        <v>83</v>
      </c>
      <c r="AW170" s="14" t="s">
        <v>30</v>
      </c>
      <c r="AX170" s="14" t="s">
        <v>81</v>
      </c>
      <c r="AY170" s="253" t="s">
        <v>150</v>
      </c>
    </row>
    <row r="171" s="2" customFormat="1" ht="37.8" customHeight="1">
      <c r="A171" s="39"/>
      <c r="B171" s="40"/>
      <c r="C171" s="219" t="s">
        <v>212</v>
      </c>
      <c r="D171" s="219" t="s">
        <v>153</v>
      </c>
      <c r="E171" s="220" t="s">
        <v>194</v>
      </c>
      <c r="F171" s="221" t="s">
        <v>195</v>
      </c>
      <c r="G171" s="222" t="s">
        <v>163</v>
      </c>
      <c r="H171" s="223">
        <v>80.9</v>
      </c>
      <c r="I171" s="224"/>
      <c r="J171" s="225">
        <f>ROUND(I171*H171,2)</f>
        <v>0</v>
      </c>
      <c r="K171" s="221" t="s">
        <v>164</v>
      </c>
      <c r="L171" s="45"/>
      <c r="M171" s="226" t="s">
        <v>1</v>
      </c>
      <c r="N171" s="227" t="s">
        <v>38</v>
      </c>
      <c r="O171" s="92"/>
      <c r="P171" s="228">
        <f>O171*H171</f>
        <v>0</v>
      </c>
      <c r="Q171" s="228">
        <v>0</v>
      </c>
      <c r="R171" s="228">
        <f>Q171*H171</f>
        <v>0</v>
      </c>
      <c r="S171" s="228">
        <v>0.01</v>
      </c>
      <c r="T171" s="229">
        <f>S171*H171</f>
        <v>0.809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0" t="s">
        <v>157</v>
      </c>
      <c r="AT171" s="230" t="s">
        <v>153</v>
      </c>
      <c r="AU171" s="230" t="s">
        <v>83</v>
      </c>
      <c r="AY171" s="18" t="s">
        <v>150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8" t="s">
        <v>81</v>
      </c>
      <c r="BK171" s="231">
        <f>ROUND(I171*H171,2)</f>
        <v>0</v>
      </c>
      <c r="BL171" s="18" t="s">
        <v>157</v>
      </c>
      <c r="BM171" s="230" t="s">
        <v>196</v>
      </c>
    </row>
    <row r="172" s="13" customFormat="1">
      <c r="A172" s="13"/>
      <c r="B172" s="232"/>
      <c r="C172" s="233"/>
      <c r="D172" s="234" t="s">
        <v>166</v>
      </c>
      <c r="E172" s="235" t="s">
        <v>1</v>
      </c>
      <c r="F172" s="236" t="s">
        <v>167</v>
      </c>
      <c r="G172" s="233"/>
      <c r="H172" s="235" t="s">
        <v>1</v>
      </c>
      <c r="I172" s="237"/>
      <c r="J172" s="233"/>
      <c r="K172" s="233"/>
      <c r="L172" s="238"/>
      <c r="M172" s="239"/>
      <c r="N172" s="240"/>
      <c r="O172" s="240"/>
      <c r="P172" s="240"/>
      <c r="Q172" s="240"/>
      <c r="R172" s="240"/>
      <c r="S172" s="240"/>
      <c r="T172" s="24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2" t="s">
        <v>166</v>
      </c>
      <c r="AU172" s="242" t="s">
        <v>83</v>
      </c>
      <c r="AV172" s="13" t="s">
        <v>81</v>
      </c>
      <c r="AW172" s="13" t="s">
        <v>30</v>
      </c>
      <c r="AX172" s="13" t="s">
        <v>73</v>
      </c>
      <c r="AY172" s="242" t="s">
        <v>150</v>
      </c>
    </row>
    <row r="173" s="14" customFormat="1">
      <c r="A173" s="14"/>
      <c r="B173" s="243"/>
      <c r="C173" s="244"/>
      <c r="D173" s="234" t="s">
        <v>166</v>
      </c>
      <c r="E173" s="245" t="s">
        <v>1</v>
      </c>
      <c r="F173" s="246" t="s">
        <v>168</v>
      </c>
      <c r="G173" s="244"/>
      <c r="H173" s="247">
        <v>9.6</v>
      </c>
      <c r="I173" s="248"/>
      <c r="J173" s="244"/>
      <c r="K173" s="244"/>
      <c r="L173" s="249"/>
      <c r="M173" s="250"/>
      <c r="N173" s="251"/>
      <c r="O173" s="251"/>
      <c r="P173" s="251"/>
      <c r="Q173" s="251"/>
      <c r="R173" s="251"/>
      <c r="S173" s="251"/>
      <c r="T173" s="252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3" t="s">
        <v>166</v>
      </c>
      <c r="AU173" s="253" t="s">
        <v>83</v>
      </c>
      <c r="AV173" s="14" t="s">
        <v>83</v>
      </c>
      <c r="AW173" s="14" t="s">
        <v>30</v>
      </c>
      <c r="AX173" s="14" t="s">
        <v>73</v>
      </c>
      <c r="AY173" s="253" t="s">
        <v>150</v>
      </c>
    </row>
    <row r="174" s="14" customFormat="1">
      <c r="A174" s="14"/>
      <c r="B174" s="243"/>
      <c r="C174" s="244"/>
      <c r="D174" s="234" t="s">
        <v>166</v>
      </c>
      <c r="E174" s="245" t="s">
        <v>1</v>
      </c>
      <c r="F174" s="246" t="s">
        <v>169</v>
      </c>
      <c r="G174" s="244"/>
      <c r="H174" s="247">
        <v>18.7</v>
      </c>
      <c r="I174" s="248"/>
      <c r="J174" s="244"/>
      <c r="K174" s="244"/>
      <c r="L174" s="249"/>
      <c r="M174" s="250"/>
      <c r="N174" s="251"/>
      <c r="O174" s="251"/>
      <c r="P174" s="251"/>
      <c r="Q174" s="251"/>
      <c r="R174" s="251"/>
      <c r="S174" s="251"/>
      <c r="T174" s="252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3" t="s">
        <v>166</v>
      </c>
      <c r="AU174" s="253" t="s">
        <v>83</v>
      </c>
      <c r="AV174" s="14" t="s">
        <v>83</v>
      </c>
      <c r="AW174" s="14" t="s">
        <v>30</v>
      </c>
      <c r="AX174" s="14" t="s">
        <v>73</v>
      </c>
      <c r="AY174" s="253" t="s">
        <v>150</v>
      </c>
    </row>
    <row r="175" s="14" customFormat="1">
      <c r="A175" s="14"/>
      <c r="B175" s="243"/>
      <c r="C175" s="244"/>
      <c r="D175" s="234" t="s">
        <v>166</v>
      </c>
      <c r="E175" s="245" t="s">
        <v>1</v>
      </c>
      <c r="F175" s="246" t="s">
        <v>170</v>
      </c>
      <c r="G175" s="244"/>
      <c r="H175" s="247">
        <v>16.600000000000002</v>
      </c>
      <c r="I175" s="248"/>
      <c r="J175" s="244"/>
      <c r="K175" s="244"/>
      <c r="L175" s="249"/>
      <c r="M175" s="250"/>
      <c r="N175" s="251"/>
      <c r="O175" s="251"/>
      <c r="P175" s="251"/>
      <c r="Q175" s="251"/>
      <c r="R175" s="251"/>
      <c r="S175" s="251"/>
      <c r="T175" s="252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3" t="s">
        <v>166</v>
      </c>
      <c r="AU175" s="253" t="s">
        <v>83</v>
      </c>
      <c r="AV175" s="14" t="s">
        <v>83</v>
      </c>
      <c r="AW175" s="14" t="s">
        <v>30</v>
      </c>
      <c r="AX175" s="14" t="s">
        <v>73</v>
      </c>
      <c r="AY175" s="253" t="s">
        <v>150</v>
      </c>
    </row>
    <row r="176" s="15" customFormat="1">
      <c r="A176" s="15"/>
      <c r="B176" s="254"/>
      <c r="C176" s="255"/>
      <c r="D176" s="234" t="s">
        <v>166</v>
      </c>
      <c r="E176" s="256" t="s">
        <v>1</v>
      </c>
      <c r="F176" s="257" t="s">
        <v>171</v>
      </c>
      <c r="G176" s="255"/>
      <c r="H176" s="258">
        <v>44.9</v>
      </c>
      <c r="I176" s="259"/>
      <c r="J176" s="255"/>
      <c r="K176" s="255"/>
      <c r="L176" s="260"/>
      <c r="M176" s="261"/>
      <c r="N176" s="262"/>
      <c r="O176" s="262"/>
      <c r="P176" s="262"/>
      <c r="Q176" s="262"/>
      <c r="R176" s="262"/>
      <c r="S176" s="262"/>
      <c r="T176" s="263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64" t="s">
        <v>166</v>
      </c>
      <c r="AU176" s="264" t="s">
        <v>83</v>
      </c>
      <c r="AV176" s="15" t="s">
        <v>172</v>
      </c>
      <c r="AW176" s="15" t="s">
        <v>30</v>
      </c>
      <c r="AX176" s="15" t="s">
        <v>73</v>
      </c>
      <c r="AY176" s="264" t="s">
        <v>150</v>
      </c>
    </row>
    <row r="177" s="14" customFormat="1">
      <c r="A177" s="14"/>
      <c r="B177" s="243"/>
      <c r="C177" s="244"/>
      <c r="D177" s="234" t="s">
        <v>166</v>
      </c>
      <c r="E177" s="245" t="s">
        <v>1</v>
      </c>
      <c r="F177" s="246" t="s">
        <v>173</v>
      </c>
      <c r="G177" s="244"/>
      <c r="H177" s="247">
        <v>32</v>
      </c>
      <c r="I177" s="248"/>
      <c r="J177" s="244"/>
      <c r="K177" s="244"/>
      <c r="L177" s="249"/>
      <c r="M177" s="250"/>
      <c r="N177" s="251"/>
      <c r="O177" s="251"/>
      <c r="P177" s="251"/>
      <c r="Q177" s="251"/>
      <c r="R177" s="251"/>
      <c r="S177" s="251"/>
      <c r="T177" s="252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3" t="s">
        <v>166</v>
      </c>
      <c r="AU177" s="253" t="s">
        <v>83</v>
      </c>
      <c r="AV177" s="14" t="s">
        <v>83</v>
      </c>
      <c r="AW177" s="14" t="s">
        <v>30</v>
      </c>
      <c r="AX177" s="14" t="s">
        <v>73</v>
      </c>
      <c r="AY177" s="253" t="s">
        <v>150</v>
      </c>
    </row>
    <row r="178" s="14" customFormat="1">
      <c r="A178" s="14"/>
      <c r="B178" s="243"/>
      <c r="C178" s="244"/>
      <c r="D178" s="234" t="s">
        <v>166</v>
      </c>
      <c r="E178" s="245" t="s">
        <v>1</v>
      </c>
      <c r="F178" s="246" t="s">
        <v>557</v>
      </c>
      <c r="G178" s="244"/>
      <c r="H178" s="247">
        <v>4</v>
      </c>
      <c r="I178" s="248"/>
      <c r="J178" s="244"/>
      <c r="K178" s="244"/>
      <c r="L178" s="249"/>
      <c r="M178" s="250"/>
      <c r="N178" s="251"/>
      <c r="O178" s="251"/>
      <c r="P178" s="251"/>
      <c r="Q178" s="251"/>
      <c r="R178" s="251"/>
      <c r="S178" s="251"/>
      <c r="T178" s="252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3" t="s">
        <v>166</v>
      </c>
      <c r="AU178" s="253" t="s">
        <v>83</v>
      </c>
      <c r="AV178" s="14" t="s">
        <v>83</v>
      </c>
      <c r="AW178" s="14" t="s">
        <v>30</v>
      </c>
      <c r="AX178" s="14" t="s">
        <v>73</v>
      </c>
      <c r="AY178" s="253" t="s">
        <v>150</v>
      </c>
    </row>
    <row r="179" s="16" customFormat="1">
      <c r="A179" s="16"/>
      <c r="B179" s="265"/>
      <c r="C179" s="266"/>
      <c r="D179" s="234" t="s">
        <v>166</v>
      </c>
      <c r="E179" s="267" t="s">
        <v>1</v>
      </c>
      <c r="F179" s="268" t="s">
        <v>174</v>
      </c>
      <c r="G179" s="266"/>
      <c r="H179" s="269">
        <v>80.9</v>
      </c>
      <c r="I179" s="270"/>
      <c r="J179" s="266"/>
      <c r="K179" s="266"/>
      <c r="L179" s="271"/>
      <c r="M179" s="272"/>
      <c r="N179" s="273"/>
      <c r="O179" s="273"/>
      <c r="P179" s="273"/>
      <c r="Q179" s="273"/>
      <c r="R179" s="273"/>
      <c r="S179" s="273"/>
      <c r="T179" s="274"/>
      <c r="U179" s="16"/>
      <c r="V179" s="16"/>
      <c r="W179" s="16"/>
      <c r="X179" s="16"/>
      <c r="Y179" s="16"/>
      <c r="Z179" s="16"/>
      <c r="AA179" s="16"/>
      <c r="AB179" s="16"/>
      <c r="AC179" s="16"/>
      <c r="AD179" s="16"/>
      <c r="AE179" s="16"/>
      <c r="AT179" s="275" t="s">
        <v>166</v>
      </c>
      <c r="AU179" s="275" t="s">
        <v>83</v>
      </c>
      <c r="AV179" s="16" t="s">
        <v>157</v>
      </c>
      <c r="AW179" s="16" t="s">
        <v>30</v>
      </c>
      <c r="AX179" s="16" t="s">
        <v>81</v>
      </c>
      <c r="AY179" s="275" t="s">
        <v>150</v>
      </c>
    </row>
    <row r="180" s="2" customFormat="1" ht="16.5" customHeight="1">
      <c r="A180" s="39"/>
      <c r="B180" s="40"/>
      <c r="C180" s="219" t="s">
        <v>216</v>
      </c>
      <c r="D180" s="219" t="s">
        <v>153</v>
      </c>
      <c r="E180" s="220" t="s">
        <v>198</v>
      </c>
      <c r="F180" s="221" t="s">
        <v>199</v>
      </c>
      <c r="G180" s="222" t="s">
        <v>200</v>
      </c>
      <c r="H180" s="223">
        <v>1</v>
      </c>
      <c r="I180" s="224"/>
      <c r="J180" s="225">
        <f>ROUND(I180*H180,2)</f>
        <v>0</v>
      </c>
      <c r="K180" s="221" t="s">
        <v>1</v>
      </c>
      <c r="L180" s="45"/>
      <c r="M180" s="226" t="s">
        <v>1</v>
      </c>
      <c r="N180" s="227" t="s">
        <v>38</v>
      </c>
      <c r="O180" s="92"/>
      <c r="P180" s="228">
        <f>O180*H180</f>
        <v>0</v>
      </c>
      <c r="Q180" s="228">
        <v>0</v>
      </c>
      <c r="R180" s="228">
        <f>Q180*H180</f>
        <v>0</v>
      </c>
      <c r="S180" s="228">
        <v>0</v>
      </c>
      <c r="T180" s="22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0" t="s">
        <v>157</v>
      </c>
      <c r="AT180" s="230" t="s">
        <v>153</v>
      </c>
      <c r="AU180" s="230" t="s">
        <v>83</v>
      </c>
      <c r="AY180" s="18" t="s">
        <v>150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8" t="s">
        <v>81</v>
      </c>
      <c r="BK180" s="231">
        <f>ROUND(I180*H180,2)</f>
        <v>0</v>
      </c>
      <c r="BL180" s="18" t="s">
        <v>157</v>
      </c>
      <c r="BM180" s="230" t="s">
        <v>201</v>
      </c>
    </row>
    <row r="181" s="2" customFormat="1" ht="16.5" customHeight="1">
      <c r="A181" s="39"/>
      <c r="B181" s="40"/>
      <c r="C181" s="219" t="s">
        <v>8</v>
      </c>
      <c r="D181" s="219" t="s">
        <v>153</v>
      </c>
      <c r="E181" s="220" t="s">
        <v>203</v>
      </c>
      <c r="F181" s="221" t="s">
        <v>204</v>
      </c>
      <c r="G181" s="222" t="s">
        <v>200</v>
      </c>
      <c r="H181" s="223">
        <v>1</v>
      </c>
      <c r="I181" s="224"/>
      <c r="J181" s="225">
        <f>ROUND(I181*H181,2)</f>
        <v>0</v>
      </c>
      <c r="K181" s="221" t="s">
        <v>1</v>
      </c>
      <c r="L181" s="45"/>
      <c r="M181" s="226" t="s">
        <v>1</v>
      </c>
      <c r="N181" s="227" t="s">
        <v>38</v>
      </c>
      <c r="O181" s="92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0" t="s">
        <v>157</v>
      </c>
      <c r="AT181" s="230" t="s">
        <v>153</v>
      </c>
      <c r="AU181" s="230" t="s">
        <v>83</v>
      </c>
      <c r="AY181" s="18" t="s">
        <v>150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8" t="s">
        <v>81</v>
      </c>
      <c r="BK181" s="231">
        <f>ROUND(I181*H181,2)</f>
        <v>0</v>
      </c>
      <c r="BL181" s="18" t="s">
        <v>157</v>
      </c>
      <c r="BM181" s="230" t="s">
        <v>205</v>
      </c>
    </row>
    <row r="182" s="12" customFormat="1" ht="22.8" customHeight="1">
      <c r="A182" s="12"/>
      <c r="B182" s="203"/>
      <c r="C182" s="204"/>
      <c r="D182" s="205" t="s">
        <v>72</v>
      </c>
      <c r="E182" s="217" t="s">
        <v>206</v>
      </c>
      <c r="F182" s="217" t="s">
        <v>207</v>
      </c>
      <c r="G182" s="204"/>
      <c r="H182" s="204"/>
      <c r="I182" s="207"/>
      <c r="J182" s="218">
        <f>BK182</f>
        <v>0</v>
      </c>
      <c r="K182" s="204"/>
      <c r="L182" s="209"/>
      <c r="M182" s="210"/>
      <c r="N182" s="211"/>
      <c r="O182" s="211"/>
      <c r="P182" s="212">
        <f>SUM(P183:P187)</f>
        <v>0</v>
      </c>
      <c r="Q182" s="211"/>
      <c r="R182" s="212">
        <f>SUM(R183:R187)</f>
        <v>0</v>
      </c>
      <c r="S182" s="211"/>
      <c r="T182" s="213">
        <f>SUM(T183:T187)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14" t="s">
        <v>81</v>
      </c>
      <c r="AT182" s="215" t="s">
        <v>72</v>
      </c>
      <c r="AU182" s="215" t="s">
        <v>81</v>
      </c>
      <c r="AY182" s="214" t="s">
        <v>150</v>
      </c>
      <c r="BK182" s="216">
        <f>SUM(BK183:BK187)</f>
        <v>0</v>
      </c>
    </row>
    <row r="183" s="2" customFormat="1" ht="24.15" customHeight="1">
      <c r="A183" s="39"/>
      <c r="B183" s="40"/>
      <c r="C183" s="219" t="s">
        <v>226</v>
      </c>
      <c r="D183" s="219" t="s">
        <v>153</v>
      </c>
      <c r="E183" s="220" t="s">
        <v>208</v>
      </c>
      <c r="F183" s="221" t="s">
        <v>209</v>
      </c>
      <c r="G183" s="222" t="s">
        <v>210</v>
      </c>
      <c r="H183" s="223">
        <v>0.98</v>
      </c>
      <c r="I183" s="224"/>
      <c r="J183" s="225">
        <f>ROUND(I183*H183,2)</f>
        <v>0</v>
      </c>
      <c r="K183" s="221" t="s">
        <v>177</v>
      </c>
      <c r="L183" s="45"/>
      <c r="M183" s="226" t="s">
        <v>1</v>
      </c>
      <c r="N183" s="227" t="s">
        <v>38</v>
      </c>
      <c r="O183" s="92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0" t="s">
        <v>157</v>
      </c>
      <c r="AT183" s="230" t="s">
        <v>153</v>
      </c>
      <c r="AU183" s="230" t="s">
        <v>83</v>
      </c>
      <c r="AY183" s="18" t="s">
        <v>150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8" t="s">
        <v>81</v>
      </c>
      <c r="BK183" s="231">
        <f>ROUND(I183*H183,2)</f>
        <v>0</v>
      </c>
      <c r="BL183" s="18" t="s">
        <v>157</v>
      </c>
      <c r="BM183" s="230" t="s">
        <v>211</v>
      </c>
    </row>
    <row r="184" s="2" customFormat="1" ht="24.15" customHeight="1">
      <c r="A184" s="39"/>
      <c r="B184" s="40"/>
      <c r="C184" s="219" t="s">
        <v>234</v>
      </c>
      <c r="D184" s="219" t="s">
        <v>153</v>
      </c>
      <c r="E184" s="220" t="s">
        <v>213</v>
      </c>
      <c r="F184" s="221" t="s">
        <v>214</v>
      </c>
      <c r="G184" s="222" t="s">
        <v>210</v>
      </c>
      <c r="H184" s="223">
        <v>0.98</v>
      </c>
      <c r="I184" s="224"/>
      <c r="J184" s="225">
        <f>ROUND(I184*H184,2)</f>
        <v>0</v>
      </c>
      <c r="K184" s="221" t="s">
        <v>177</v>
      </c>
      <c r="L184" s="45"/>
      <c r="M184" s="226" t="s">
        <v>1</v>
      </c>
      <c r="N184" s="227" t="s">
        <v>38</v>
      </c>
      <c r="O184" s="92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0" t="s">
        <v>157</v>
      </c>
      <c r="AT184" s="230" t="s">
        <v>153</v>
      </c>
      <c r="AU184" s="230" t="s">
        <v>83</v>
      </c>
      <c r="AY184" s="18" t="s">
        <v>150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8" t="s">
        <v>81</v>
      </c>
      <c r="BK184" s="231">
        <f>ROUND(I184*H184,2)</f>
        <v>0</v>
      </c>
      <c r="BL184" s="18" t="s">
        <v>157</v>
      </c>
      <c r="BM184" s="230" t="s">
        <v>215</v>
      </c>
    </row>
    <row r="185" s="2" customFormat="1" ht="24.15" customHeight="1">
      <c r="A185" s="39"/>
      <c r="B185" s="40"/>
      <c r="C185" s="219" t="s">
        <v>240</v>
      </c>
      <c r="D185" s="219" t="s">
        <v>153</v>
      </c>
      <c r="E185" s="220" t="s">
        <v>217</v>
      </c>
      <c r="F185" s="221" t="s">
        <v>218</v>
      </c>
      <c r="G185" s="222" t="s">
        <v>210</v>
      </c>
      <c r="H185" s="223">
        <v>18.62</v>
      </c>
      <c r="I185" s="224"/>
      <c r="J185" s="225">
        <f>ROUND(I185*H185,2)</f>
        <v>0</v>
      </c>
      <c r="K185" s="221" t="s">
        <v>177</v>
      </c>
      <c r="L185" s="45"/>
      <c r="M185" s="226" t="s">
        <v>1</v>
      </c>
      <c r="N185" s="227" t="s">
        <v>38</v>
      </c>
      <c r="O185" s="92"/>
      <c r="P185" s="228">
        <f>O185*H185</f>
        <v>0</v>
      </c>
      <c r="Q185" s="228">
        <v>0</v>
      </c>
      <c r="R185" s="228">
        <f>Q185*H185</f>
        <v>0</v>
      </c>
      <c r="S185" s="228">
        <v>0</v>
      </c>
      <c r="T185" s="22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0" t="s">
        <v>157</v>
      </c>
      <c r="AT185" s="230" t="s">
        <v>153</v>
      </c>
      <c r="AU185" s="230" t="s">
        <v>83</v>
      </c>
      <c r="AY185" s="18" t="s">
        <v>150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8" t="s">
        <v>81</v>
      </c>
      <c r="BK185" s="231">
        <f>ROUND(I185*H185,2)</f>
        <v>0</v>
      </c>
      <c r="BL185" s="18" t="s">
        <v>157</v>
      </c>
      <c r="BM185" s="230" t="s">
        <v>219</v>
      </c>
    </row>
    <row r="186" s="14" customFormat="1">
      <c r="A186" s="14"/>
      <c r="B186" s="243"/>
      <c r="C186" s="244"/>
      <c r="D186" s="234" t="s">
        <v>166</v>
      </c>
      <c r="E186" s="244"/>
      <c r="F186" s="246" t="s">
        <v>558</v>
      </c>
      <c r="G186" s="244"/>
      <c r="H186" s="247">
        <v>18.62</v>
      </c>
      <c r="I186" s="248"/>
      <c r="J186" s="244"/>
      <c r="K186" s="244"/>
      <c r="L186" s="249"/>
      <c r="M186" s="250"/>
      <c r="N186" s="251"/>
      <c r="O186" s="251"/>
      <c r="P186" s="251"/>
      <c r="Q186" s="251"/>
      <c r="R186" s="251"/>
      <c r="S186" s="251"/>
      <c r="T186" s="252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3" t="s">
        <v>166</v>
      </c>
      <c r="AU186" s="253" t="s">
        <v>83</v>
      </c>
      <c r="AV186" s="14" t="s">
        <v>83</v>
      </c>
      <c r="AW186" s="14" t="s">
        <v>4</v>
      </c>
      <c r="AX186" s="14" t="s">
        <v>81</v>
      </c>
      <c r="AY186" s="253" t="s">
        <v>150</v>
      </c>
    </row>
    <row r="187" s="2" customFormat="1" ht="33" customHeight="1">
      <c r="A187" s="39"/>
      <c r="B187" s="40"/>
      <c r="C187" s="219" t="s">
        <v>238</v>
      </c>
      <c r="D187" s="219" t="s">
        <v>153</v>
      </c>
      <c r="E187" s="220" t="s">
        <v>221</v>
      </c>
      <c r="F187" s="221" t="s">
        <v>222</v>
      </c>
      <c r="G187" s="222" t="s">
        <v>210</v>
      </c>
      <c r="H187" s="223">
        <v>0.98</v>
      </c>
      <c r="I187" s="224"/>
      <c r="J187" s="225">
        <f>ROUND(I187*H187,2)</f>
        <v>0</v>
      </c>
      <c r="K187" s="221" t="s">
        <v>177</v>
      </c>
      <c r="L187" s="45"/>
      <c r="M187" s="226" t="s">
        <v>1</v>
      </c>
      <c r="N187" s="227" t="s">
        <v>38</v>
      </c>
      <c r="O187" s="92"/>
      <c r="P187" s="228">
        <f>O187*H187</f>
        <v>0</v>
      </c>
      <c r="Q187" s="228">
        <v>0</v>
      </c>
      <c r="R187" s="228">
        <f>Q187*H187</f>
        <v>0</v>
      </c>
      <c r="S187" s="228">
        <v>0</v>
      </c>
      <c r="T187" s="229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0" t="s">
        <v>157</v>
      </c>
      <c r="AT187" s="230" t="s">
        <v>153</v>
      </c>
      <c r="AU187" s="230" t="s">
        <v>83</v>
      </c>
      <c r="AY187" s="18" t="s">
        <v>150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8" t="s">
        <v>81</v>
      </c>
      <c r="BK187" s="231">
        <f>ROUND(I187*H187,2)</f>
        <v>0</v>
      </c>
      <c r="BL187" s="18" t="s">
        <v>157</v>
      </c>
      <c r="BM187" s="230" t="s">
        <v>223</v>
      </c>
    </row>
    <row r="188" s="12" customFormat="1" ht="22.8" customHeight="1">
      <c r="A188" s="12"/>
      <c r="B188" s="203"/>
      <c r="C188" s="204"/>
      <c r="D188" s="205" t="s">
        <v>72</v>
      </c>
      <c r="E188" s="217" t="s">
        <v>224</v>
      </c>
      <c r="F188" s="217" t="s">
        <v>225</v>
      </c>
      <c r="G188" s="204"/>
      <c r="H188" s="204"/>
      <c r="I188" s="207"/>
      <c r="J188" s="218">
        <f>BK188</f>
        <v>0</v>
      </c>
      <c r="K188" s="204"/>
      <c r="L188" s="209"/>
      <c r="M188" s="210"/>
      <c r="N188" s="211"/>
      <c r="O188" s="211"/>
      <c r="P188" s="212">
        <f>P189</f>
        <v>0</v>
      </c>
      <c r="Q188" s="211"/>
      <c r="R188" s="212">
        <f>R189</f>
        <v>0</v>
      </c>
      <c r="S188" s="211"/>
      <c r="T188" s="213">
        <f>T189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4" t="s">
        <v>81</v>
      </c>
      <c r="AT188" s="215" t="s">
        <v>72</v>
      </c>
      <c r="AU188" s="215" t="s">
        <v>81</v>
      </c>
      <c r="AY188" s="214" t="s">
        <v>150</v>
      </c>
      <c r="BK188" s="216">
        <f>BK189</f>
        <v>0</v>
      </c>
    </row>
    <row r="189" s="2" customFormat="1" ht="16.5" customHeight="1">
      <c r="A189" s="39"/>
      <c r="B189" s="40"/>
      <c r="C189" s="219" t="s">
        <v>252</v>
      </c>
      <c r="D189" s="219" t="s">
        <v>153</v>
      </c>
      <c r="E189" s="220" t="s">
        <v>227</v>
      </c>
      <c r="F189" s="221" t="s">
        <v>228</v>
      </c>
      <c r="G189" s="222" t="s">
        <v>210</v>
      </c>
      <c r="H189" s="223">
        <v>8.81</v>
      </c>
      <c r="I189" s="224"/>
      <c r="J189" s="225">
        <f>ROUND(I189*H189,2)</f>
        <v>0</v>
      </c>
      <c r="K189" s="221" t="s">
        <v>177</v>
      </c>
      <c r="L189" s="45"/>
      <c r="M189" s="226" t="s">
        <v>1</v>
      </c>
      <c r="N189" s="227" t="s">
        <v>38</v>
      </c>
      <c r="O189" s="92"/>
      <c r="P189" s="228">
        <f>O189*H189</f>
        <v>0</v>
      </c>
      <c r="Q189" s="228">
        <v>0</v>
      </c>
      <c r="R189" s="228">
        <f>Q189*H189</f>
        <v>0</v>
      </c>
      <c r="S189" s="228">
        <v>0</v>
      </c>
      <c r="T189" s="22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0" t="s">
        <v>157</v>
      </c>
      <c r="AT189" s="230" t="s">
        <v>153</v>
      </c>
      <c r="AU189" s="230" t="s">
        <v>83</v>
      </c>
      <c r="AY189" s="18" t="s">
        <v>150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8" t="s">
        <v>81</v>
      </c>
      <c r="BK189" s="231">
        <f>ROUND(I189*H189,2)</f>
        <v>0</v>
      </c>
      <c r="BL189" s="18" t="s">
        <v>157</v>
      </c>
      <c r="BM189" s="230" t="s">
        <v>229</v>
      </c>
    </row>
    <row r="190" s="12" customFormat="1" ht="25.92" customHeight="1">
      <c r="A190" s="12"/>
      <c r="B190" s="203"/>
      <c r="C190" s="204"/>
      <c r="D190" s="205" t="s">
        <v>72</v>
      </c>
      <c r="E190" s="206" t="s">
        <v>230</v>
      </c>
      <c r="F190" s="206" t="s">
        <v>231</v>
      </c>
      <c r="G190" s="204"/>
      <c r="H190" s="204"/>
      <c r="I190" s="207"/>
      <c r="J190" s="208">
        <f>BK190</f>
        <v>0</v>
      </c>
      <c r="K190" s="204"/>
      <c r="L190" s="209"/>
      <c r="M190" s="210"/>
      <c r="N190" s="211"/>
      <c r="O190" s="211"/>
      <c r="P190" s="212">
        <f>P191+P198+P200+P205+P216+P220+P246+P263+P280+P282</f>
        <v>0</v>
      </c>
      <c r="Q190" s="211"/>
      <c r="R190" s="212">
        <f>R191+R198+R200+R205+R216+R220+R246+R263+R280+R282</f>
        <v>1.1913558000000002</v>
      </c>
      <c r="S190" s="211"/>
      <c r="T190" s="213">
        <f>T191+T198+T200+T205+T216+T220+T246+T263+T280+T282</f>
        <v>0.16925320000000003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14" t="s">
        <v>83</v>
      </c>
      <c r="AT190" s="215" t="s">
        <v>72</v>
      </c>
      <c r="AU190" s="215" t="s">
        <v>73</v>
      </c>
      <c r="AY190" s="214" t="s">
        <v>150</v>
      </c>
      <c r="BK190" s="216">
        <f>BK191+BK198+BK200+BK205+BK216+BK220+BK246+BK263+BK280+BK282</f>
        <v>0</v>
      </c>
    </row>
    <row r="191" s="12" customFormat="1" ht="22.8" customHeight="1">
      <c r="A191" s="12"/>
      <c r="B191" s="203"/>
      <c r="C191" s="204"/>
      <c r="D191" s="205" t="s">
        <v>72</v>
      </c>
      <c r="E191" s="217" t="s">
        <v>420</v>
      </c>
      <c r="F191" s="217" t="s">
        <v>421</v>
      </c>
      <c r="G191" s="204"/>
      <c r="H191" s="204"/>
      <c r="I191" s="207"/>
      <c r="J191" s="218">
        <f>BK191</f>
        <v>0</v>
      </c>
      <c r="K191" s="204"/>
      <c r="L191" s="209"/>
      <c r="M191" s="210"/>
      <c r="N191" s="211"/>
      <c r="O191" s="211"/>
      <c r="P191" s="212">
        <f>SUM(P192:P197)</f>
        <v>0</v>
      </c>
      <c r="Q191" s="211"/>
      <c r="R191" s="212">
        <f>SUM(R192:R197)</f>
        <v>0.1260336</v>
      </c>
      <c r="S191" s="211"/>
      <c r="T191" s="213">
        <f>SUM(T192:T197)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14" t="s">
        <v>83</v>
      </c>
      <c r="AT191" s="215" t="s">
        <v>72</v>
      </c>
      <c r="AU191" s="215" t="s">
        <v>81</v>
      </c>
      <c r="AY191" s="214" t="s">
        <v>150</v>
      </c>
      <c r="BK191" s="216">
        <f>SUM(BK192:BK197)</f>
        <v>0</v>
      </c>
    </row>
    <row r="192" s="2" customFormat="1" ht="24.15" customHeight="1">
      <c r="A192" s="39"/>
      <c r="B192" s="40"/>
      <c r="C192" s="219" t="s">
        <v>256</v>
      </c>
      <c r="D192" s="219" t="s">
        <v>153</v>
      </c>
      <c r="E192" s="220" t="s">
        <v>422</v>
      </c>
      <c r="F192" s="221" t="s">
        <v>423</v>
      </c>
      <c r="G192" s="222" t="s">
        <v>163</v>
      </c>
      <c r="H192" s="223">
        <v>47.74</v>
      </c>
      <c r="I192" s="224"/>
      <c r="J192" s="225">
        <f>ROUND(I192*H192,2)</f>
        <v>0</v>
      </c>
      <c r="K192" s="221" t="s">
        <v>177</v>
      </c>
      <c r="L192" s="45"/>
      <c r="M192" s="226" t="s">
        <v>1</v>
      </c>
      <c r="N192" s="227" t="s">
        <v>38</v>
      </c>
      <c r="O192" s="92"/>
      <c r="P192" s="228">
        <f>O192*H192</f>
        <v>0</v>
      </c>
      <c r="Q192" s="228">
        <v>0</v>
      </c>
      <c r="R192" s="228">
        <f>Q192*H192</f>
        <v>0</v>
      </c>
      <c r="S192" s="228">
        <v>0</v>
      </c>
      <c r="T192" s="229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0" t="s">
        <v>238</v>
      </c>
      <c r="AT192" s="230" t="s">
        <v>153</v>
      </c>
      <c r="AU192" s="230" t="s">
        <v>83</v>
      </c>
      <c r="AY192" s="18" t="s">
        <v>150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8" t="s">
        <v>81</v>
      </c>
      <c r="BK192" s="231">
        <f>ROUND(I192*H192,2)</f>
        <v>0</v>
      </c>
      <c r="BL192" s="18" t="s">
        <v>238</v>
      </c>
      <c r="BM192" s="230" t="s">
        <v>424</v>
      </c>
    </row>
    <row r="193" s="14" customFormat="1">
      <c r="A193" s="14"/>
      <c r="B193" s="243"/>
      <c r="C193" s="244"/>
      <c r="D193" s="234" t="s">
        <v>166</v>
      </c>
      <c r="E193" s="245" t="s">
        <v>1</v>
      </c>
      <c r="F193" s="246" t="s">
        <v>409</v>
      </c>
      <c r="G193" s="244"/>
      <c r="H193" s="247">
        <v>47.74</v>
      </c>
      <c r="I193" s="248"/>
      <c r="J193" s="244"/>
      <c r="K193" s="244"/>
      <c r="L193" s="249"/>
      <c r="M193" s="250"/>
      <c r="N193" s="251"/>
      <c r="O193" s="251"/>
      <c r="P193" s="251"/>
      <c r="Q193" s="251"/>
      <c r="R193" s="251"/>
      <c r="S193" s="251"/>
      <c r="T193" s="252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3" t="s">
        <v>166</v>
      </c>
      <c r="AU193" s="253" t="s">
        <v>83</v>
      </c>
      <c r="AV193" s="14" t="s">
        <v>83</v>
      </c>
      <c r="AW193" s="14" t="s">
        <v>30</v>
      </c>
      <c r="AX193" s="14" t="s">
        <v>81</v>
      </c>
      <c r="AY193" s="253" t="s">
        <v>150</v>
      </c>
    </row>
    <row r="194" s="2" customFormat="1" ht="24.15" customHeight="1">
      <c r="A194" s="39"/>
      <c r="B194" s="40"/>
      <c r="C194" s="281" t="s">
        <v>264</v>
      </c>
      <c r="D194" s="281" t="s">
        <v>304</v>
      </c>
      <c r="E194" s="282" t="s">
        <v>425</v>
      </c>
      <c r="F194" s="283" t="s">
        <v>426</v>
      </c>
      <c r="G194" s="284" t="s">
        <v>163</v>
      </c>
      <c r="H194" s="285">
        <v>105.028</v>
      </c>
      <c r="I194" s="286"/>
      <c r="J194" s="287">
        <f>ROUND(I194*H194,2)</f>
        <v>0</v>
      </c>
      <c r="K194" s="283" t="s">
        <v>177</v>
      </c>
      <c r="L194" s="288"/>
      <c r="M194" s="289" t="s">
        <v>1</v>
      </c>
      <c r="N194" s="290" t="s">
        <v>38</v>
      </c>
      <c r="O194" s="92"/>
      <c r="P194" s="228">
        <f>O194*H194</f>
        <v>0</v>
      </c>
      <c r="Q194" s="228">
        <v>0.0011999999999999998</v>
      </c>
      <c r="R194" s="228">
        <f>Q194*H194</f>
        <v>0.1260336</v>
      </c>
      <c r="S194" s="228">
        <v>0</v>
      </c>
      <c r="T194" s="22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0" t="s">
        <v>307</v>
      </c>
      <c r="AT194" s="230" t="s">
        <v>304</v>
      </c>
      <c r="AU194" s="230" t="s">
        <v>83</v>
      </c>
      <c r="AY194" s="18" t="s">
        <v>150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8" t="s">
        <v>81</v>
      </c>
      <c r="BK194" s="231">
        <f>ROUND(I194*H194,2)</f>
        <v>0</v>
      </c>
      <c r="BL194" s="18" t="s">
        <v>238</v>
      </c>
      <c r="BM194" s="230" t="s">
        <v>427</v>
      </c>
    </row>
    <row r="195" s="14" customFormat="1">
      <c r="A195" s="14"/>
      <c r="B195" s="243"/>
      <c r="C195" s="244"/>
      <c r="D195" s="234" t="s">
        <v>166</v>
      </c>
      <c r="E195" s="244"/>
      <c r="F195" s="246" t="s">
        <v>428</v>
      </c>
      <c r="G195" s="244"/>
      <c r="H195" s="247">
        <v>105.028</v>
      </c>
      <c r="I195" s="248"/>
      <c r="J195" s="244"/>
      <c r="K195" s="244"/>
      <c r="L195" s="249"/>
      <c r="M195" s="250"/>
      <c r="N195" s="251"/>
      <c r="O195" s="251"/>
      <c r="P195" s="251"/>
      <c r="Q195" s="251"/>
      <c r="R195" s="251"/>
      <c r="S195" s="251"/>
      <c r="T195" s="252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3" t="s">
        <v>166</v>
      </c>
      <c r="AU195" s="253" t="s">
        <v>83</v>
      </c>
      <c r="AV195" s="14" t="s">
        <v>83</v>
      </c>
      <c r="AW195" s="14" t="s">
        <v>4</v>
      </c>
      <c r="AX195" s="14" t="s">
        <v>81</v>
      </c>
      <c r="AY195" s="253" t="s">
        <v>150</v>
      </c>
    </row>
    <row r="196" s="2" customFormat="1" ht="24.15" customHeight="1">
      <c r="A196" s="39"/>
      <c r="B196" s="40"/>
      <c r="C196" s="219" t="s">
        <v>268</v>
      </c>
      <c r="D196" s="219" t="s">
        <v>153</v>
      </c>
      <c r="E196" s="220" t="s">
        <v>429</v>
      </c>
      <c r="F196" s="221" t="s">
        <v>430</v>
      </c>
      <c r="G196" s="222" t="s">
        <v>237</v>
      </c>
      <c r="H196" s="276"/>
      <c r="I196" s="224"/>
      <c r="J196" s="225">
        <f>ROUND(I196*H196,2)</f>
        <v>0</v>
      </c>
      <c r="K196" s="221" t="s">
        <v>177</v>
      </c>
      <c r="L196" s="45"/>
      <c r="M196" s="226" t="s">
        <v>1</v>
      </c>
      <c r="N196" s="227" t="s">
        <v>38</v>
      </c>
      <c r="O196" s="92"/>
      <c r="P196" s="228">
        <f>O196*H196</f>
        <v>0</v>
      </c>
      <c r="Q196" s="228">
        <v>0</v>
      </c>
      <c r="R196" s="228">
        <f>Q196*H196</f>
        <v>0</v>
      </c>
      <c r="S196" s="228">
        <v>0</v>
      </c>
      <c r="T196" s="22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0" t="s">
        <v>238</v>
      </c>
      <c r="AT196" s="230" t="s">
        <v>153</v>
      </c>
      <c r="AU196" s="230" t="s">
        <v>83</v>
      </c>
      <c r="AY196" s="18" t="s">
        <v>150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8" t="s">
        <v>81</v>
      </c>
      <c r="BK196" s="231">
        <f>ROUND(I196*H196,2)</f>
        <v>0</v>
      </c>
      <c r="BL196" s="18" t="s">
        <v>238</v>
      </c>
      <c r="BM196" s="230" t="s">
        <v>431</v>
      </c>
    </row>
    <row r="197" s="2" customFormat="1" ht="37.8" customHeight="1">
      <c r="A197" s="39"/>
      <c r="B197" s="40"/>
      <c r="C197" s="219" t="s">
        <v>7</v>
      </c>
      <c r="D197" s="219" t="s">
        <v>153</v>
      </c>
      <c r="E197" s="220" t="s">
        <v>432</v>
      </c>
      <c r="F197" s="221" t="s">
        <v>433</v>
      </c>
      <c r="G197" s="222" t="s">
        <v>163</v>
      </c>
      <c r="H197" s="223">
        <v>5</v>
      </c>
      <c r="I197" s="224"/>
      <c r="J197" s="225">
        <f>ROUND(I197*H197,2)</f>
        <v>0</v>
      </c>
      <c r="K197" s="221" t="s">
        <v>1</v>
      </c>
      <c r="L197" s="45"/>
      <c r="M197" s="226" t="s">
        <v>1</v>
      </c>
      <c r="N197" s="227" t="s">
        <v>38</v>
      </c>
      <c r="O197" s="92"/>
      <c r="P197" s="228">
        <f>O197*H197</f>
        <v>0</v>
      </c>
      <c r="Q197" s="228">
        <v>0</v>
      </c>
      <c r="R197" s="228">
        <f>Q197*H197</f>
        <v>0</v>
      </c>
      <c r="S197" s="228">
        <v>0</v>
      </c>
      <c r="T197" s="22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0" t="s">
        <v>238</v>
      </c>
      <c r="AT197" s="230" t="s">
        <v>153</v>
      </c>
      <c r="AU197" s="230" t="s">
        <v>83</v>
      </c>
      <c r="AY197" s="18" t="s">
        <v>150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8" t="s">
        <v>81</v>
      </c>
      <c r="BK197" s="231">
        <f>ROUND(I197*H197,2)</f>
        <v>0</v>
      </c>
      <c r="BL197" s="18" t="s">
        <v>238</v>
      </c>
      <c r="BM197" s="230" t="s">
        <v>434</v>
      </c>
    </row>
    <row r="198" s="12" customFormat="1" ht="22.8" customHeight="1">
      <c r="A198" s="12"/>
      <c r="B198" s="203"/>
      <c r="C198" s="204"/>
      <c r="D198" s="205" t="s">
        <v>72</v>
      </c>
      <c r="E198" s="217" t="s">
        <v>435</v>
      </c>
      <c r="F198" s="217" t="s">
        <v>436</v>
      </c>
      <c r="G198" s="204"/>
      <c r="H198" s="204"/>
      <c r="I198" s="207"/>
      <c r="J198" s="218">
        <f>BK198</f>
        <v>0</v>
      </c>
      <c r="K198" s="204"/>
      <c r="L198" s="209"/>
      <c r="M198" s="210"/>
      <c r="N198" s="211"/>
      <c r="O198" s="211"/>
      <c r="P198" s="212">
        <f>P199</f>
        <v>0</v>
      </c>
      <c r="Q198" s="211"/>
      <c r="R198" s="212">
        <f>R199</f>
        <v>0</v>
      </c>
      <c r="S198" s="211"/>
      <c r="T198" s="213">
        <f>T199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14" t="s">
        <v>83</v>
      </c>
      <c r="AT198" s="215" t="s">
        <v>72</v>
      </c>
      <c r="AU198" s="215" t="s">
        <v>81</v>
      </c>
      <c r="AY198" s="214" t="s">
        <v>150</v>
      </c>
      <c r="BK198" s="216">
        <f>BK199</f>
        <v>0</v>
      </c>
    </row>
    <row r="199" s="2" customFormat="1" ht="16.5" customHeight="1">
      <c r="A199" s="39"/>
      <c r="B199" s="40"/>
      <c r="C199" s="219" t="s">
        <v>276</v>
      </c>
      <c r="D199" s="219" t="s">
        <v>153</v>
      </c>
      <c r="E199" s="220" t="s">
        <v>437</v>
      </c>
      <c r="F199" s="221" t="s">
        <v>438</v>
      </c>
      <c r="G199" s="222" t="s">
        <v>183</v>
      </c>
      <c r="H199" s="223">
        <v>152</v>
      </c>
      <c r="I199" s="224"/>
      <c r="J199" s="225">
        <f>ROUND(I199*H199,2)</f>
        <v>0</v>
      </c>
      <c r="K199" s="221" t="s">
        <v>177</v>
      </c>
      <c r="L199" s="45"/>
      <c r="M199" s="226" t="s">
        <v>1</v>
      </c>
      <c r="N199" s="227" t="s">
        <v>38</v>
      </c>
      <c r="O199" s="92"/>
      <c r="P199" s="228">
        <f>O199*H199</f>
        <v>0</v>
      </c>
      <c r="Q199" s="228">
        <v>0</v>
      </c>
      <c r="R199" s="228">
        <f>Q199*H199</f>
        <v>0</v>
      </c>
      <c r="S199" s="228">
        <v>0</v>
      </c>
      <c r="T199" s="22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0" t="s">
        <v>238</v>
      </c>
      <c r="AT199" s="230" t="s">
        <v>153</v>
      </c>
      <c r="AU199" s="230" t="s">
        <v>83</v>
      </c>
      <c r="AY199" s="18" t="s">
        <v>150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8" t="s">
        <v>81</v>
      </c>
      <c r="BK199" s="231">
        <f>ROUND(I199*H199,2)</f>
        <v>0</v>
      </c>
      <c r="BL199" s="18" t="s">
        <v>238</v>
      </c>
      <c r="BM199" s="230" t="s">
        <v>559</v>
      </c>
    </row>
    <row r="200" s="12" customFormat="1" ht="22.8" customHeight="1">
      <c r="A200" s="12"/>
      <c r="B200" s="203"/>
      <c r="C200" s="204"/>
      <c r="D200" s="205" t="s">
        <v>72</v>
      </c>
      <c r="E200" s="217" t="s">
        <v>440</v>
      </c>
      <c r="F200" s="217" t="s">
        <v>441</v>
      </c>
      <c r="G200" s="204"/>
      <c r="H200" s="204"/>
      <c r="I200" s="207"/>
      <c r="J200" s="218">
        <f>BK200</f>
        <v>0</v>
      </c>
      <c r="K200" s="204"/>
      <c r="L200" s="209"/>
      <c r="M200" s="210"/>
      <c r="N200" s="211"/>
      <c r="O200" s="211"/>
      <c r="P200" s="212">
        <f>SUM(P201:P204)</f>
        <v>0</v>
      </c>
      <c r="Q200" s="211"/>
      <c r="R200" s="212">
        <f>SUM(R201:R204)</f>
        <v>0</v>
      </c>
      <c r="S200" s="211"/>
      <c r="T200" s="213">
        <f>SUM(T201:T204)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14" t="s">
        <v>83</v>
      </c>
      <c r="AT200" s="215" t="s">
        <v>72</v>
      </c>
      <c r="AU200" s="215" t="s">
        <v>81</v>
      </c>
      <c r="AY200" s="214" t="s">
        <v>150</v>
      </c>
      <c r="BK200" s="216">
        <f>SUM(BK201:BK204)</f>
        <v>0</v>
      </c>
    </row>
    <row r="201" s="2" customFormat="1" ht="24.15" customHeight="1">
      <c r="A201" s="39"/>
      <c r="B201" s="40"/>
      <c r="C201" s="219" t="s">
        <v>280</v>
      </c>
      <c r="D201" s="219" t="s">
        <v>153</v>
      </c>
      <c r="E201" s="220" t="s">
        <v>442</v>
      </c>
      <c r="F201" s="221" t="s">
        <v>443</v>
      </c>
      <c r="G201" s="222" t="s">
        <v>200</v>
      </c>
      <c r="H201" s="223">
        <v>4</v>
      </c>
      <c r="I201" s="224"/>
      <c r="J201" s="225">
        <f>ROUND(I201*H201,2)</f>
        <v>0</v>
      </c>
      <c r="K201" s="221" t="s">
        <v>444</v>
      </c>
      <c r="L201" s="45"/>
      <c r="M201" s="226" t="s">
        <v>1</v>
      </c>
      <c r="N201" s="227" t="s">
        <v>38</v>
      </c>
      <c r="O201" s="92"/>
      <c r="P201" s="228">
        <f>O201*H201</f>
        <v>0</v>
      </c>
      <c r="Q201" s="228">
        <v>0</v>
      </c>
      <c r="R201" s="228">
        <f>Q201*H201</f>
        <v>0</v>
      </c>
      <c r="S201" s="228">
        <v>0</v>
      </c>
      <c r="T201" s="229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0" t="s">
        <v>238</v>
      </c>
      <c r="AT201" s="230" t="s">
        <v>153</v>
      </c>
      <c r="AU201" s="230" t="s">
        <v>83</v>
      </c>
      <c r="AY201" s="18" t="s">
        <v>150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8" t="s">
        <v>81</v>
      </c>
      <c r="BK201" s="231">
        <f>ROUND(I201*H201,2)</f>
        <v>0</v>
      </c>
      <c r="BL201" s="18" t="s">
        <v>238</v>
      </c>
      <c r="BM201" s="230" t="s">
        <v>560</v>
      </c>
    </row>
    <row r="202" s="2" customFormat="1">
      <c r="A202" s="39"/>
      <c r="B202" s="40"/>
      <c r="C202" s="41"/>
      <c r="D202" s="234" t="s">
        <v>260</v>
      </c>
      <c r="E202" s="41"/>
      <c r="F202" s="277" t="s">
        <v>446</v>
      </c>
      <c r="G202" s="41"/>
      <c r="H202" s="41"/>
      <c r="I202" s="278"/>
      <c r="J202" s="41"/>
      <c r="K202" s="41"/>
      <c r="L202" s="45"/>
      <c r="M202" s="279"/>
      <c r="N202" s="280"/>
      <c r="O202" s="92"/>
      <c r="P202" s="92"/>
      <c r="Q202" s="92"/>
      <c r="R202" s="92"/>
      <c r="S202" s="92"/>
      <c r="T202" s="93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260</v>
      </c>
      <c r="AU202" s="18" t="s">
        <v>83</v>
      </c>
    </row>
    <row r="203" s="2" customFormat="1" ht="16.5" customHeight="1">
      <c r="A203" s="39"/>
      <c r="B203" s="40"/>
      <c r="C203" s="219" t="s">
        <v>284</v>
      </c>
      <c r="D203" s="219" t="s">
        <v>153</v>
      </c>
      <c r="E203" s="220" t="s">
        <v>447</v>
      </c>
      <c r="F203" s="221" t="s">
        <v>448</v>
      </c>
      <c r="G203" s="222" t="s">
        <v>200</v>
      </c>
      <c r="H203" s="223">
        <v>2</v>
      </c>
      <c r="I203" s="224"/>
      <c r="J203" s="225">
        <f>ROUND(I203*H203,2)</f>
        <v>0</v>
      </c>
      <c r="K203" s="221" t="s">
        <v>1</v>
      </c>
      <c r="L203" s="45"/>
      <c r="M203" s="226" t="s">
        <v>1</v>
      </c>
      <c r="N203" s="227" t="s">
        <v>38</v>
      </c>
      <c r="O203" s="92"/>
      <c r="P203" s="228">
        <f>O203*H203</f>
        <v>0</v>
      </c>
      <c r="Q203" s="228">
        <v>0</v>
      </c>
      <c r="R203" s="228">
        <f>Q203*H203</f>
        <v>0</v>
      </c>
      <c r="S203" s="228">
        <v>0</v>
      </c>
      <c r="T203" s="229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0" t="s">
        <v>238</v>
      </c>
      <c r="AT203" s="230" t="s">
        <v>153</v>
      </c>
      <c r="AU203" s="230" t="s">
        <v>83</v>
      </c>
      <c r="AY203" s="18" t="s">
        <v>150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8" t="s">
        <v>81</v>
      </c>
      <c r="BK203" s="231">
        <f>ROUND(I203*H203,2)</f>
        <v>0</v>
      </c>
      <c r="BL203" s="18" t="s">
        <v>238</v>
      </c>
      <c r="BM203" s="230" t="s">
        <v>561</v>
      </c>
    </row>
    <row r="204" s="2" customFormat="1" ht="24.15" customHeight="1">
      <c r="A204" s="39"/>
      <c r="B204" s="40"/>
      <c r="C204" s="219" t="s">
        <v>288</v>
      </c>
      <c r="D204" s="219" t="s">
        <v>153</v>
      </c>
      <c r="E204" s="220" t="s">
        <v>450</v>
      </c>
      <c r="F204" s="221" t="s">
        <v>451</v>
      </c>
      <c r="G204" s="222" t="s">
        <v>210</v>
      </c>
      <c r="H204" s="223">
        <v>0.076</v>
      </c>
      <c r="I204" s="224"/>
      <c r="J204" s="225">
        <f>ROUND(I204*H204,2)</f>
        <v>0</v>
      </c>
      <c r="K204" s="221" t="s">
        <v>444</v>
      </c>
      <c r="L204" s="45"/>
      <c r="M204" s="226" t="s">
        <v>1</v>
      </c>
      <c r="N204" s="227" t="s">
        <v>38</v>
      </c>
      <c r="O204" s="92"/>
      <c r="P204" s="228">
        <f>O204*H204</f>
        <v>0</v>
      </c>
      <c r="Q204" s="228">
        <v>0</v>
      </c>
      <c r="R204" s="228">
        <f>Q204*H204</f>
        <v>0</v>
      </c>
      <c r="S204" s="228">
        <v>0</v>
      </c>
      <c r="T204" s="229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0" t="s">
        <v>238</v>
      </c>
      <c r="AT204" s="230" t="s">
        <v>153</v>
      </c>
      <c r="AU204" s="230" t="s">
        <v>83</v>
      </c>
      <c r="AY204" s="18" t="s">
        <v>150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8" t="s">
        <v>81</v>
      </c>
      <c r="BK204" s="231">
        <f>ROUND(I204*H204,2)</f>
        <v>0</v>
      </c>
      <c r="BL204" s="18" t="s">
        <v>238</v>
      </c>
      <c r="BM204" s="230" t="s">
        <v>562</v>
      </c>
    </row>
    <row r="205" s="12" customFormat="1" ht="22.8" customHeight="1">
      <c r="A205" s="12"/>
      <c r="B205" s="203"/>
      <c r="C205" s="204"/>
      <c r="D205" s="205" t="s">
        <v>72</v>
      </c>
      <c r="E205" s="217" t="s">
        <v>453</v>
      </c>
      <c r="F205" s="217" t="s">
        <v>454</v>
      </c>
      <c r="G205" s="204"/>
      <c r="H205" s="204"/>
      <c r="I205" s="207"/>
      <c r="J205" s="218">
        <f>BK205</f>
        <v>0</v>
      </c>
      <c r="K205" s="204"/>
      <c r="L205" s="209"/>
      <c r="M205" s="210"/>
      <c r="N205" s="211"/>
      <c r="O205" s="211"/>
      <c r="P205" s="212">
        <f>SUM(P206:P215)</f>
        <v>0</v>
      </c>
      <c r="Q205" s="211"/>
      <c r="R205" s="212">
        <f>SUM(R206:R215)</f>
        <v>0.076299999999999984</v>
      </c>
      <c r="S205" s="211"/>
      <c r="T205" s="213">
        <f>SUM(T206:T215)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14" t="s">
        <v>83</v>
      </c>
      <c r="AT205" s="215" t="s">
        <v>72</v>
      </c>
      <c r="AU205" s="215" t="s">
        <v>81</v>
      </c>
      <c r="AY205" s="214" t="s">
        <v>150</v>
      </c>
      <c r="BK205" s="216">
        <f>SUM(BK206:BK215)</f>
        <v>0</v>
      </c>
    </row>
    <row r="206" s="2" customFormat="1" ht="37.8" customHeight="1">
      <c r="A206" s="39"/>
      <c r="B206" s="40"/>
      <c r="C206" s="219" t="s">
        <v>294</v>
      </c>
      <c r="D206" s="219" t="s">
        <v>153</v>
      </c>
      <c r="E206" s="220" t="s">
        <v>455</v>
      </c>
      <c r="F206" s="221" t="s">
        <v>456</v>
      </c>
      <c r="G206" s="222" t="s">
        <v>183</v>
      </c>
      <c r="H206" s="223">
        <v>152</v>
      </c>
      <c r="I206" s="224"/>
      <c r="J206" s="225">
        <f>ROUND(I206*H206,2)</f>
        <v>0</v>
      </c>
      <c r="K206" s="221" t="s">
        <v>177</v>
      </c>
      <c r="L206" s="45"/>
      <c r="M206" s="226" t="s">
        <v>1</v>
      </c>
      <c r="N206" s="227" t="s">
        <v>38</v>
      </c>
      <c r="O206" s="92"/>
      <c r="P206" s="228">
        <f>O206*H206</f>
        <v>0</v>
      </c>
      <c r="Q206" s="228">
        <v>0.00012</v>
      </c>
      <c r="R206" s="228">
        <f>Q206*H206</f>
        <v>0.01824</v>
      </c>
      <c r="S206" s="228">
        <v>0</v>
      </c>
      <c r="T206" s="22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0" t="s">
        <v>238</v>
      </c>
      <c r="AT206" s="230" t="s">
        <v>153</v>
      </c>
      <c r="AU206" s="230" t="s">
        <v>83</v>
      </c>
      <c r="AY206" s="18" t="s">
        <v>150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8" t="s">
        <v>81</v>
      </c>
      <c r="BK206" s="231">
        <f>ROUND(I206*H206,2)</f>
        <v>0</v>
      </c>
      <c r="BL206" s="18" t="s">
        <v>238</v>
      </c>
      <c r="BM206" s="230" t="s">
        <v>563</v>
      </c>
    </row>
    <row r="207" s="2" customFormat="1">
      <c r="A207" s="39"/>
      <c r="B207" s="40"/>
      <c r="C207" s="41"/>
      <c r="D207" s="234" t="s">
        <v>260</v>
      </c>
      <c r="E207" s="41"/>
      <c r="F207" s="277" t="s">
        <v>458</v>
      </c>
      <c r="G207" s="41"/>
      <c r="H207" s="41"/>
      <c r="I207" s="278"/>
      <c r="J207" s="41"/>
      <c r="K207" s="41"/>
      <c r="L207" s="45"/>
      <c r="M207" s="279"/>
      <c r="N207" s="280"/>
      <c r="O207" s="92"/>
      <c r="P207" s="92"/>
      <c r="Q207" s="92"/>
      <c r="R207" s="92"/>
      <c r="S207" s="92"/>
      <c r="T207" s="93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260</v>
      </c>
      <c r="AU207" s="18" t="s">
        <v>83</v>
      </c>
    </row>
    <row r="208" s="2" customFormat="1" ht="37.8" customHeight="1">
      <c r="A208" s="39"/>
      <c r="B208" s="40"/>
      <c r="C208" s="219" t="s">
        <v>299</v>
      </c>
      <c r="D208" s="219" t="s">
        <v>153</v>
      </c>
      <c r="E208" s="220" t="s">
        <v>459</v>
      </c>
      <c r="F208" s="221" t="s">
        <v>460</v>
      </c>
      <c r="G208" s="222" t="s">
        <v>163</v>
      </c>
      <c r="H208" s="223">
        <v>28</v>
      </c>
      <c r="I208" s="224"/>
      <c r="J208" s="225">
        <f>ROUND(I208*H208,2)</f>
        <v>0</v>
      </c>
      <c r="K208" s="221" t="s">
        <v>177</v>
      </c>
      <c r="L208" s="45"/>
      <c r="M208" s="226" t="s">
        <v>1</v>
      </c>
      <c r="N208" s="227" t="s">
        <v>38</v>
      </c>
      <c r="O208" s="92"/>
      <c r="P208" s="228">
        <f>O208*H208</f>
        <v>0</v>
      </c>
      <c r="Q208" s="228">
        <v>0.00174</v>
      </c>
      <c r="R208" s="228">
        <f>Q208*H208</f>
        <v>0.04872</v>
      </c>
      <c r="S208" s="228">
        <v>0</v>
      </c>
      <c r="T208" s="229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0" t="s">
        <v>238</v>
      </c>
      <c r="AT208" s="230" t="s">
        <v>153</v>
      </c>
      <c r="AU208" s="230" t="s">
        <v>83</v>
      </c>
      <c r="AY208" s="18" t="s">
        <v>150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8" t="s">
        <v>81</v>
      </c>
      <c r="BK208" s="231">
        <f>ROUND(I208*H208,2)</f>
        <v>0</v>
      </c>
      <c r="BL208" s="18" t="s">
        <v>238</v>
      </c>
      <c r="BM208" s="230" t="s">
        <v>564</v>
      </c>
    </row>
    <row r="209" s="2" customFormat="1" ht="16.5" customHeight="1">
      <c r="A209" s="39"/>
      <c r="B209" s="40"/>
      <c r="C209" s="281" t="s">
        <v>303</v>
      </c>
      <c r="D209" s="281" t="s">
        <v>304</v>
      </c>
      <c r="E209" s="282" t="s">
        <v>462</v>
      </c>
      <c r="F209" s="283" t="s">
        <v>463</v>
      </c>
      <c r="G209" s="284" t="s">
        <v>200</v>
      </c>
      <c r="H209" s="285">
        <v>12</v>
      </c>
      <c r="I209" s="286"/>
      <c r="J209" s="287">
        <f>ROUND(I209*H209,2)</f>
        <v>0</v>
      </c>
      <c r="K209" s="283" t="s">
        <v>177</v>
      </c>
      <c r="L209" s="288"/>
      <c r="M209" s="289" t="s">
        <v>1</v>
      </c>
      <c r="N209" s="290" t="s">
        <v>38</v>
      </c>
      <c r="O209" s="92"/>
      <c r="P209" s="228">
        <f>O209*H209</f>
        <v>0</v>
      </c>
      <c r="Q209" s="228">
        <v>6E-05</v>
      </c>
      <c r="R209" s="228">
        <f>Q209*H209</f>
        <v>0.00072</v>
      </c>
      <c r="S209" s="228">
        <v>0</v>
      </c>
      <c r="T209" s="229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0" t="s">
        <v>307</v>
      </c>
      <c r="AT209" s="230" t="s">
        <v>304</v>
      </c>
      <c r="AU209" s="230" t="s">
        <v>83</v>
      </c>
      <c r="AY209" s="18" t="s">
        <v>150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8" t="s">
        <v>81</v>
      </c>
      <c r="BK209" s="231">
        <f>ROUND(I209*H209,2)</f>
        <v>0</v>
      </c>
      <c r="BL209" s="18" t="s">
        <v>238</v>
      </c>
      <c r="BM209" s="230" t="s">
        <v>565</v>
      </c>
    </row>
    <row r="210" s="2" customFormat="1">
      <c r="A210" s="39"/>
      <c r="B210" s="40"/>
      <c r="C210" s="41"/>
      <c r="D210" s="234" t="s">
        <v>260</v>
      </c>
      <c r="E210" s="41"/>
      <c r="F210" s="277" t="s">
        <v>465</v>
      </c>
      <c r="G210" s="41"/>
      <c r="H210" s="41"/>
      <c r="I210" s="278"/>
      <c r="J210" s="41"/>
      <c r="K210" s="41"/>
      <c r="L210" s="45"/>
      <c r="M210" s="279"/>
      <c r="N210" s="280"/>
      <c r="O210" s="92"/>
      <c r="P210" s="92"/>
      <c r="Q210" s="92"/>
      <c r="R210" s="92"/>
      <c r="S210" s="92"/>
      <c r="T210" s="93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260</v>
      </c>
      <c r="AU210" s="18" t="s">
        <v>83</v>
      </c>
    </row>
    <row r="211" s="2" customFormat="1" ht="24.15" customHeight="1">
      <c r="A211" s="39"/>
      <c r="B211" s="40"/>
      <c r="C211" s="219" t="s">
        <v>310</v>
      </c>
      <c r="D211" s="219" t="s">
        <v>153</v>
      </c>
      <c r="E211" s="220" t="s">
        <v>466</v>
      </c>
      <c r="F211" s="221" t="s">
        <v>467</v>
      </c>
      <c r="G211" s="222" t="s">
        <v>183</v>
      </c>
      <c r="H211" s="223">
        <v>24</v>
      </c>
      <c r="I211" s="224"/>
      <c r="J211" s="225">
        <f>ROUND(I211*H211,2)</f>
        <v>0</v>
      </c>
      <c r="K211" s="221" t="s">
        <v>177</v>
      </c>
      <c r="L211" s="45"/>
      <c r="M211" s="226" t="s">
        <v>1</v>
      </c>
      <c r="N211" s="227" t="s">
        <v>38</v>
      </c>
      <c r="O211" s="92"/>
      <c r="P211" s="228">
        <f>O211*H211</f>
        <v>0</v>
      </c>
      <c r="Q211" s="228">
        <v>6E-05</v>
      </c>
      <c r="R211" s="228">
        <f>Q211*H211</f>
        <v>0.00144</v>
      </c>
      <c r="S211" s="228">
        <v>0</v>
      </c>
      <c r="T211" s="229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0" t="s">
        <v>238</v>
      </c>
      <c r="AT211" s="230" t="s">
        <v>153</v>
      </c>
      <c r="AU211" s="230" t="s">
        <v>83</v>
      </c>
      <c r="AY211" s="18" t="s">
        <v>150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8" t="s">
        <v>81</v>
      </c>
      <c r="BK211" s="231">
        <f>ROUND(I211*H211,2)</f>
        <v>0</v>
      </c>
      <c r="BL211" s="18" t="s">
        <v>238</v>
      </c>
      <c r="BM211" s="230" t="s">
        <v>566</v>
      </c>
    </row>
    <row r="212" s="2" customFormat="1" ht="24.15" customHeight="1">
      <c r="A212" s="39"/>
      <c r="B212" s="40"/>
      <c r="C212" s="219" t="s">
        <v>315</v>
      </c>
      <c r="D212" s="219" t="s">
        <v>153</v>
      </c>
      <c r="E212" s="220" t="s">
        <v>469</v>
      </c>
      <c r="F212" s="221" t="s">
        <v>470</v>
      </c>
      <c r="G212" s="222" t="s">
        <v>183</v>
      </c>
      <c r="H212" s="223">
        <v>7</v>
      </c>
      <c r="I212" s="224"/>
      <c r="J212" s="225">
        <f>ROUND(I212*H212,2)</f>
        <v>0</v>
      </c>
      <c r="K212" s="221" t="s">
        <v>177</v>
      </c>
      <c r="L212" s="45"/>
      <c r="M212" s="226" t="s">
        <v>1</v>
      </c>
      <c r="N212" s="227" t="s">
        <v>38</v>
      </c>
      <c r="O212" s="92"/>
      <c r="P212" s="228">
        <f>O212*H212</f>
        <v>0</v>
      </c>
      <c r="Q212" s="228">
        <v>0.0001</v>
      </c>
      <c r="R212" s="228">
        <f>Q212*H212</f>
        <v>0.0007</v>
      </c>
      <c r="S212" s="228">
        <v>0</v>
      </c>
      <c r="T212" s="229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0" t="s">
        <v>238</v>
      </c>
      <c r="AT212" s="230" t="s">
        <v>153</v>
      </c>
      <c r="AU212" s="230" t="s">
        <v>83</v>
      </c>
      <c r="AY212" s="18" t="s">
        <v>150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8" t="s">
        <v>81</v>
      </c>
      <c r="BK212" s="231">
        <f>ROUND(I212*H212,2)</f>
        <v>0</v>
      </c>
      <c r="BL212" s="18" t="s">
        <v>238</v>
      </c>
      <c r="BM212" s="230" t="s">
        <v>567</v>
      </c>
    </row>
    <row r="213" s="2" customFormat="1" ht="21.75" customHeight="1">
      <c r="A213" s="39"/>
      <c r="B213" s="40"/>
      <c r="C213" s="219" t="s">
        <v>319</v>
      </c>
      <c r="D213" s="219" t="s">
        <v>153</v>
      </c>
      <c r="E213" s="220" t="s">
        <v>472</v>
      </c>
      <c r="F213" s="221" t="s">
        <v>473</v>
      </c>
      <c r="G213" s="222" t="s">
        <v>183</v>
      </c>
      <c r="H213" s="223">
        <v>8</v>
      </c>
      <c r="I213" s="224"/>
      <c r="J213" s="225">
        <f>ROUND(I213*H213,2)</f>
        <v>0</v>
      </c>
      <c r="K213" s="221" t="s">
        <v>177</v>
      </c>
      <c r="L213" s="45"/>
      <c r="M213" s="226" t="s">
        <v>1</v>
      </c>
      <c r="N213" s="227" t="s">
        <v>38</v>
      </c>
      <c r="O213" s="92"/>
      <c r="P213" s="228">
        <f>O213*H213</f>
        <v>0</v>
      </c>
      <c r="Q213" s="228">
        <v>6E-05</v>
      </c>
      <c r="R213" s="228">
        <f>Q213*H213</f>
        <v>0.00048</v>
      </c>
      <c r="S213" s="228">
        <v>0</v>
      </c>
      <c r="T213" s="229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0" t="s">
        <v>238</v>
      </c>
      <c r="AT213" s="230" t="s">
        <v>153</v>
      </c>
      <c r="AU213" s="230" t="s">
        <v>83</v>
      </c>
      <c r="AY213" s="18" t="s">
        <v>150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8" t="s">
        <v>81</v>
      </c>
      <c r="BK213" s="231">
        <f>ROUND(I213*H213,2)</f>
        <v>0</v>
      </c>
      <c r="BL213" s="18" t="s">
        <v>238</v>
      </c>
      <c r="BM213" s="230" t="s">
        <v>568</v>
      </c>
    </row>
    <row r="214" s="2" customFormat="1" ht="16.5" customHeight="1">
      <c r="A214" s="39"/>
      <c r="B214" s="40"/>
      <c r="C214" s="281" t="s">
        <v>307</v>
      </c>
      <c r="D214" s="281" t="s">
        <v>304</v>
      </c>
      <c r="E214" s="282" t="s">
        <v>475</v>
      </c>
      <c r="F214" s="283" t="s">
        <v>476</v>
      </c>
      <c r="G214" s="284" t="s">
        <v>477</v>
      </c>
      <c r="H214" s="285">
        <v>6</v>
      </c>
      <c r="I214" s="286"/>
      <c r="J214" s="287">
        <f>ROUND(I214*H214,2)</f>
        <v>0</v>
      </c>
      <c r="K214" s="283" t="s">
        <v>444</v>
      </c>
      <c r="L214" s="288"/>
      <c r="M214" s="289" t="s">
        <v>1</v>
      </c>
      <c r="N214" s="290" t="s">
        <v>38</v>
      </c>
      <c r="O214" s="92"/>
      <c r="P214" s="228">
        <f>O214*H214</f>
        <v>0</v>
      </c>
      <c r="Q214" s="228">
        <v>0.001</v>
      </c>
      <c r="R214" s="228">
        <f>Q214*H214</f>
        <v>0.006</v>
      </c>
      <c r="S214" s="228">
        <v>0</v>
      </c>
      <c r="T214" s="229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0" t="s">
        <v>307</v>
      </c>
      <c r="AT214" s="230" t="s">
        <v>304</v>
      </c>
      <c r="AU214" s="230" t="s">
        <v>83</v>
      </c>
      <c r="AY214" s="18" t="s">
        <v>150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8" t="s">
        <v>81</v>
      </c>
      <c r="BK214" s="231">
        <f>ROUND(I214*H214,2)</f>
        <v>0</v>
      </c>
      <c r="BL214" s="18" t="s">
        <v>238</v>
      </c>
      <c r="BM214" s="230" t="s">
        <v>569</v>
      </c>
    </row>
    <row r="215" s="2" customFormat="1">
      <c r="A215" s="39"/>
      <c r="B215" s="40"/>
      <c r="C215" s="41"/>
      <c r="D215" s="234" t="s">
        <v>260</v>
      </c>
      <c r="E215" s="41"/>
      <c r="F215" s="277" t="s">
        <v>479</v>
      </c>
      <c r="G215" s="41"/>
      <c r="H215" s="41"/>
      <c r="I215" s="278"/>
      <c r="J215" s="41"/>
      <c r="K215" s="41"/>
      <c r="L215" s="45"/>
      <c r="M215" s="279"/>
      <c r="N215" s="280"/>
      <c r="O215" s="92"/>
      <c r="P215" s="92"/>
      <c r="Q215" s="92"/>
      <c r="R215" s="92"/>
      <c r="S215" s="92"/>
      <c r="T215" s="93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260</v>
      </c>
      <c r="AU215" s="18" t="s">
        <v>83</v>
      </c>
    </row>
    <row r="216" s="12" customFormat="1" ht="22.8" customHeight="1">
      <c r="A216" s="12"/>
      <c r="B216" s="203"/>
      <c r="C216" s="204"/>
      <c r="D216" s="205" t="s">
        <v>72</v>
      </c>
      <c r="E216" s="217" t="s">
        <v>232</v>
      </c>
      <c r="F216" s="217" t="s">
        <v>233</v>
      </c>
      <c r="G216" s="204"/>
      <c r="H216" s="204"/>
      <c r="I216" s="207"/>
      <c r="J216" s="218">
        <f>BK216</f>
        <v>0</v>
      </c>
      <c r="K216" s="204"/>
      <c r="L216" s="209"/>
      <c r="M216" s="210"/>
      <c r="N216" s="211"/>
      <c r="O216" s="211"/>
      <c r="P216" s="212">
        <f>SUM(P217:P219)</f>
        <v>0</v>
      </c>
      <c r="Q216" s="211"/>
      <c r="R216" s="212">
        <f>SUM(R217:R219)</f>
        <v>0</v>
      </c>
      <c r="S216" s="211"/>
      <c r="T216" s="213">
        <f>SUM(T217:T219)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14" t="s">
        <v>83</v>
      </c>
      <c r="AT216" s="215" t="s">
        <v>72</v>
      </c>
      <c r="AU216" s="215" t="s">
        <v>81</v>
      </c>
      <c r="AY216" s="214" t="s">
        <v>150</v>
      </c>
      <c r="BK216" s="216">
        <f>SUM(BK217:BK219)</f>
        <v>0</v>
      </c>
    </row>
    <row r="217" s="2" customFormat="1" ht="24.15" customHeight="1">
      <c r="A217" s="39"/>
      <c r="B217" s="40"/>
      <c r="C217" s="219" t="s">
        <v>329</v>
      </c>
      <c r="D217" s="219" t="s">
        <v>153</v>
      </c>
      <c r="E217" s="220" t="s">
        <v>235</v>
      </c>
      <c r="F217" s="221" t="s">
        <v>236</v>
      </c>
      <c r="G217" s="222" t="s">
        <v>237</v>
      </c>
      <c r="H217" s="276"/>
      <c r="I217" s="224"/>
      <c r="J217" s="225">
        <f>ROUND(I217*H217,2)</f>
        <v>0</v>
      </c>
      <c r="K217" s="221" t="s">
        <v>177</v>
      </c>
      <c r="L217" s="45"/>
      <c r="M217" s="226" t="s">
        <v>1</v>
      </c>
      <c r="N217" s="227" t="s">
        <v>38</v>
      </c>
      <c r="O217" s="92"/>
      <c r="P217" s="228">
        <f>O217*H217</f>
        <v>0</v>
      </c>
      <c r="Q217" s="228">
        <v>0</v>
      </c>
      <c r="R217" s="228">
        <f>Q217*H217</f>
        <v>0</v>
      </c>
      <c r="S217" s="228">
        <v>0</v>
      </c>
      <c r="T217" s="229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0" t="s">
        <v>238</v>
      </c>
      <c r="AT217" s="230" t="s">
        <v>153</v>
      </c>
      <c r="AU217" s="230" t="s">
        <v>83</v>
      </c>
      <c r="AY217" s="18" t="s">
        <v>150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8" t="s">
        <v>81</v>
      </c>
      <c r="BK217" s="231">
        <f>ROUND(I217*H217,2)</f>
        <v>0</v>
      </c>
      <c r="BL217" s="18" t="s">
        <v>238</v>
      </c>
      <c r="BM217" s="230" t="s">
        <v>239</v>
      </c>
    </row>
    <row r="218" s="2" customFormat="1" ht="37.8" customHeight="1">
      <c r="A218" s="39"/>
      <c r="B218" s="40"/>
      <c r="C218" s="219" t="s">
        <v>333</v>
      </c>
      <c r="D218" s="219" t="s">
        <v>153</v>
      </c>
      <c r="E218" s="220" t="s">
        <v>241</v>
      </c>
      <c r="F218" s="221" t="s">
        <v>242</v>
      </c>
      <c r="G218" s="222" t="s">
        <v>163</v>
      </c>
      <c r="H218" s="223">
        <v>6.84</v>
      </c>
      <c r="I218" s="224"/>
      <c r="J218" s="225">
        <f>ROUND(I218*H218,2)</f>
        <v>0</v>
      </c>
      <c r="K218" s="221" t="s">
        <v>1</v>
      </c>
      <c r="L218" s="45"/>
      <c r="M218" s="226" t="s">
        <v>1</v>
      </c>
      <c r="N218" s="227" t="s">
        <v>38</v>
      </c>
      <c r="O218" s="92"/>
      <c r="P218" s="228">
        <f>O218*H218</f>
        <v>0</v>
      </c>
      <c r="Q218" s="228">
        <v>0</v>
      </c>
      <c r="R218" s="228">
        <f>Q218*H218</f>
        <v>0</v>
      </c>
      <c r="S218" s="228">
        <v>0</v>
      </c>
      <c r="T218" s="229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0" t="s">
        <v>238</v>
      </c>
      <c r="AT218" s="230" t="s">
        <v>153</v>
      </c>
      <c r="AU218" s="230" t="s">
        <v>83</v>
      </c>
      <c r="AY218" s="18" t="s">
        <v>150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8" t="s">
        <v>81</v>
      </c>
      <c r="BK218" s="231">
        <f>ROUND(I218*H218,2)</f>
        <v>0</v>
      </c>
      <c r="BL218" s="18" t="s">
        <v>238</v>
      </c>
      <c r="BM218" s="230" t="s">
        <v>243</v>
      </c>
    </row>
    <row r="219" s="14" customFormat="1">
      <c r="A219" s="14"/>
      <c r="B219" s="243"/>
      <c r="C219" s="244"/>
      <c r="D219" s="234" t="s">
        <v>166</v>
      </c>
      <c r="E219" s="245" t="s">
        <v>1</v>
      </c>
      <c r="F219" s="246" t="s">
        <v>244</v>
      </c>
      <c r="G219" s="244"/>
      <c r="H219" s="247">
        <v>6.84</v>
      </c>
      <c r="I219" s="248"/>
      <c r="J219" s="244"/>
      <c r="K219" s="244"/>
      <c r="L219" s="249"/>
      <c r="M219" s="250"/>
      <c r="N219" s="251"/>
      <c r="O219" s="251"/>
      <c r="P219" s="251"/>
      <c r="Q219" s="251"/>
      <c r="R219" s="251"/>
      <c r="S219" s="251"/>
      <c r="T219" s="252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3" t="s">
        <v>166</v>
      </c>
      <c r="AU219" s="253" t="s">
        <v>83</v>
      </c>
      <c r="AV219" s="14" t="s">
        <v>83</v>
      </c>
      <c r="AW219" s="14" t="s">
        <v>30</v>
      </c>
      <c r="AX219" s="14" t="s">
        <v>81</v>
      </c>
      <c r="AY219" s="253" t="s">
        <v>150</v>
      </c>
    </row>
    <row r="220" s="12" customFormat="1" ht="22.8" customHeight="1">
      <c r="A220" s="12"/>
      <c r="B220" s="203"/>
      <c r="C220" s="204"/>
      <c r="D220" s="205" t="s">
        <v>72</v>
      </c>
      <c r="E220" s="217" t="s">
        <v>245</v>
      </c>
      <c r="F220" s="217" t="s">
        <v>246</v>
      </c>
      <c r="G220" s="204"/>
      <c r="H220" s="204"/>
      <c r="I220" s="207"/>
      <c r="J220" s="218">
        <f>BK220</f>
        <v>0</v>
      </c>
      <c r="K220" s="204"/>
      <c r="L220" s="209"/>
      <c r="M220" s="210"/>
      <c r="N220" s="211"/>
      <c r="O220" s="211"/>
      <c r="P220" s="212">
        <f>SUM(P221:P245)</f>
        <v>0</v>
      </c>
      <c r="Q220" s="211"/>
      <c r="R220" s="212">
        <f>SUM(R221:R245)</f>
        <v>0</v>
      </c>
      <c r="S220" s="211"/>
      <c r="T220" s="213">
        <f>SUM(T221:T245)</f>
        <v>0.072000000000000008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14" t="s">
        <v>83</v>
      </c>
      <c r="AT220" s="215" t="s">
        <v>72</v>
      </c>
      <c r="AU220" s="215" t="s">
        <v>81</v>
      </c>
      <c r="AY220" s="214" t="s">
        <v>150</v>
      </c>
      <c r="BK220" s="216">
        <f>SUM(BK221:BK245)</f>
        <v>0</v>
      </c>
    </row>
    <row r="221" s="2" customFormat="1" ht="24.15" customHeight="1">
      <c r="A221" s="39"/>
      <c r="B221" s="40"/>
      <c r="C221" s="219" t="s">
        <v>337</v>
      </c>
      <c r="D221" s="219" t="s">
        <v>153</v>
      </c>
      <c r="E221" s="220" t="s">
        <v>247</v>
      </c>
      <c r="F221" s="221" t="s">
        <v>248</v>
      </c>
      <c r="G221" s="222" t="s">
        <v>200</v>
      </c>
      <c r="H221" s="223">
        <v>3</v>
      </c>
      <c r="I221" s="224"/>
      <c r="J221" s="225">
        <f>ROUND(I221*H221,2)</f>
        <v>0</v>
      </c>
      <c r="K221" s="221" t="s">
        <v>177</v>
      </c>
      <c r="L221" s="45"/>
      <c r="M221" s="226" t="s">
        <v>1</v>
      </c>
      <c r="N221" s="227" t="s">
        <v>38</v>
      </c>
      <c r="O221" s="92"/>
      <c r="P221" s="228">
        <f>O221*H221</f>
        <v>0</v>
      </c>
      <c r="Q221" s="228">
        <v>0</v>
      </c>
      <c r="R221" s="228">
        <f>Q221*H221</f>
        <v>0</v>
      </c>
      <c r="S221" s="228">
        <v>0.024</v>
      </c>
      <c r="T221" s="229">
        <f>S221*H221</f>
        <v>0.072000000000000008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0" t="s">
        <v>238</v>
      </c>
      <c r="AT221" s="230" t="s">
        <v>153</v>
      </c>
      <c r="AU221" s="230" t="s">
        <v>83</v>
      </c>
      <c r="AY221" s="18" t="s">
        <v>150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8" t="s">
        <v>81</v>
      </c>
      <c r="BK221" s="231">
        <f>ROUND(I221*H221,2)</f>
        <v>0</v>
      </c>
      <c r="BL221" s="18" t="s">
        <v>238</v>
      </c>
      <c r="BM221" s="230" t="s">
        <v>249</v>
      </c>
    </row>
    <row r="222" s="14" customFormat="1">
      <c r="A222" s="14"/>
      <c r="B222" s="243"/>
      <c r="C222" s="244"/>
      <c r="D222" s="234" t="s">
        <v>166</v>
      </c>
      <c r="E222" s="245" t="s">
        <v>1</v>
      </c>
      <c r="F222" s="246" t="s">
        <v>250</v>
      </c>
      <c r="G222" s="244"/>
      <c r="H222" s="247">
        <v>1</v>
      </c>
      <c r="I222" s="248"/>
      <c r="J222" s="244"/>
      <c r="K222" s="244"/>
      <c r="L222" s="249"/>
      <c r="M222" s="250"/>
      <c r="N222" s="251"/>
      <c r="O222" s="251"/>
      <c r="P222" s="251"/>
      <c r="Q222" s="251"/>
      <c r="R222" s="251"/>
      <c r="S222" s="251"/>
      <c r="T222" s="252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3" t="s">
        <v>166</v>
      </c>
      <c r="AU222" s="253" t="s">
        <v>83</v>
      </c>
      <c r="AV222" s="14" t="s">
        <v>83</v>
      </c>
      <c r="AW222" s="14" t="s">
        <v>30</v>
      </c>
      <c r="AX222" s="14" t="s">
        <v>73</v>
      </c>
      <c r="AY222" s="253" t="s">
        <v>150</v>
      </c>
    </row>
    <row r="223" s="14" customFormat="1">
      <c r="A223" s="14"/>
      <c r="B223" s="243"/>
      <c r="C223" s="244"/>
      <c r="D223" s="234" t="s">
        <v>166</v>
      </c>
      <c r="E223" s="245" t="s">
        <v>1</v>
      </c>
      <c r="F223" s="246" t="s">
        <v>251</v>
      </c>
      <c r="G223" s="244"/>
      <c r="H223" s="247">
        <v>2</v>
      </c>
      <c r="I223" s="248"/>
      <c r="J223" s="244"/>
      <c r="K223" s="244"/>
      <c r="L223" s="249"/>
      <c r="M223" s="250"/>
      <c r="N223" s="251"/>
      <c r="O223" s="251"/>
      <c r="P223" s="251"/>
      <c r="Q223" s="251"/>
      <c r="R223" s="251"/>
      <c r="S223" s="251"/>
      <c r="T223" s="252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3" t="s">
        <v>166</v>
      </c>
      <c r="AU223" s="253" t="s">
        <v>83</v>
      </c>
      <c r="AV223" s="14" t="s">
        <v>83</v>
      </c>
      <c r="AW223" s="14" t="s">
        <v>30</v>
      </c>
      <c r="AX223" s="14" t="s">
        <v>73</v>
      </c>
      <c r="AY223" s="253" t="s">
        <v>150</v>
      </c>
    </row>
    <row r="224" s="16" customFormat="1">
      <c r="A224" s="16"/>
      <c r="B224" s="265"/>
      <c r="C224" s="266"/>
      <c r="D224" s="234" t="s">
        <v>166</v>
      </c>
      <c r="E224" s="267" t="s">
        <v>1</v>
      </c>
      <c r="F224" s="268" t="s">
        <v>174</v>
      </c>
      <c r="G224" s="266"/>
      <c r="H224" s="269">
        <v>3</v>
      </c>
      <c r="I224" s="270"/>
      <c r="J224" s="266"/>
      <c r="K224" s="266"/>
      <c r="L224" s="271"/>
      <c r="M224" s="272"/>
      <c r="N224" s="273"/>
      <c r="O224" s="273"/>
      <c r="P224" s="273"/>
      <c r="Q224" s="273"/>
      <c r="R224" s="273"/>
      <c r="S224" s="273"/>
      <c r="T224" s="274"/>
      <c r="U224" s="16"/>
      <c r="V224" s="16"/>
      <c r="W224" s="16"/>
      <c r="X224" s="16"/>
      <c r="Y224" s="16"/>
      <c r="Z224" s="16"/>
      <c r="AA224" s="16"/>
      <c r="AB224" s="16"/>
      <c r="AC224" s="16"/>
      <c r="AD224" s="16"/>
      <c r="AE224" s="16"/>
      <c r="AT224" s="275" t="s">
        <v>166</v>
      </c>
      <c r="AU224" s="275" t="s">
        <v>83</v>
      </c>
      <c r="AV224" s="16" t="s">
        <v>157</v>
      </c>
      <c r="AW224" s="16" t="s">
        <v>30</v>
      </c>
      <c r="AX224" s="16" t="s">
        <v>81</v>
      </c>
      <c r="AY224" s="275" t="s">
        <v>150</v>
      </c>
    </row>
    <row r="225" s="2" customFormat="1" ht="24.15" customHeight="1">
      <c r="A225" s="39"/>
      <c r="B225" s="40"/>
      <c r="C225" s="219" t="s">
        <v>341</v>
      </c>
      <c r="D225" s="219" t="s">
        <v>153</v>
      </c>
      <c r="E225" s="220" t="s">
        <v>253</v>
      </c>
      <c r="F225" s="221" t="s">
        <v>254</v>
      </c>
      <c r="G225" s="222" t="s">
        <v>237</v>
      </c>
      <c r="H225" s="276"/>
      <c r="I225" s="224"/>
      <c r="J225" s="225">
        <f>ROUND(I225*H225,2)</f>
        <v>0</v>
      </c>
      <c r="K225" s="221" t="s">
        <v>177</v>
      </c>
      <c r="L225" s="45"/>
      <c r="M225" s="226" t="s">
        <v>1</v>
      </c>
      <c r="N225" s="227" t="s">
        <v>38</v>
      </c>
      <c r="O225" s="92"/>
      <c r="P225" s="228">
        <f>O225*H225</f>
        <v>0</v>
      </c>
      <c r="Q225" s="228">
        <v>0</v>
      </c>
      <c r="R225" s="228">
        <f>Q225*H225</f>
        <v>0</v>
      </c>
      <c r="S225" s="228">
        <v>0</v>
      </c>
      <c r="T225" s="229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0" t="s">
        <v>238</v>
      </c>
      <c r="AT225" s="230" t="s">
        <v>153</v>
      </c>
      <c r="AU225" s="230" t="s">
        <v>83</v>
      </c>
      <c r="AY225" s="18" t="s">
        <v>150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8" t="s">
        <v>81</v>
      </c>
      <c r="BK225" s="231">
        <f>ROUND(I225*H225,2)</f>
        <v>0</v>
      </c>
      <c r="BL225" s="18" t="s">
        <v>238</v>
      </c>
      <c r="BM225" s="230" t="s">
        <v>255</v>
      </c>
    </row>
    <row r="226" s="2" customFormat="1" ht="44.25" customHeight="1">
      <c r="A226" s="39"/>
      <c r="B226" s="40"/>
      <c r="C226" s="219" t="s">
        <v>345</v>
      </c>
      <c r="D226" s="219" t="s">
        <v>153</v>
      </c>
      <c r="E226" s="220" t="s">
        <v>257</v>
      </c>
      <c r="F226" s="221" t="s">
        <v>258</v>
      </c>
      <c r="G226" s="222" t="s">
        <v>200</v>
      </c>
      <c r="H226" s="223">
        <v>2</v>
      </c>
      <c r="I226" s="224"/>
      <c r="J226" s="225">
        <f>ROUND(I226*H226,2)</f>
        <v>0</v>
      </c>
      <c r="K226" s="221" t="s">
        <v>1</v>
      </c>
      <c r="L226" s="45"/>
      <c r="M226" s="226" t="s">
        <v>1</v>
      </c>
      <c r="N226" s="227" t="s">
        <v>38</v>
      </c>
      <c r="O226" s="92"/>
      <c r="P226" s="228">
        <f>O226*H226</f>
        <v>0</v>
      </c>
      <c r="Q226" s="228">
        <v>0</v>
      </c>
      <c r="R226" s="228">
        <f>Q226*H226</f>
        <v>0</v>
      </c>
      <c r="S226" s="228">
        <v>0</v>
      </c>
      <c r="T226" s="229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0" t="s">
        <v>238</v>
      </c>
      <c r="AT226" s="230" t="s">
        <v>153</v>
      </c>
      <c r="AU226" s="230" t="s">
        <v>83</v>
      </c>
      <c r="AY226" s="18" t="s">
        <v>150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8" t="s">
        <v>81</v>
      </c>
      <c r="BK226" s="231">
        <f>ROUND(I226*H226,2)</f>
        <v>0</v>
      </c>
      <c r="BL226" s="18" t="s">
        <v>238</v>
      </c>
      <c r="BM226" s="230" t="s">
        <v>259</v>
      </c>
    </row>
    <row r="227" s="2" customFormat="1">
      <c r="A227" s="39"/>
      <c r="B227" s="40"/>
      <c r="C227" s="41"/>
      <c r="D227" s="234" t="s">
        <v>260</v>
      </c>
      <c r="E227" s="41"/>
      <c r="F227" s="277" t="s">
        <v>261</v>
      </c>
      <c r="G227" s="41"/>
      <c r="H227" s="41"/>
      <c r="I227" s="278"/>
      <c r="J227" s="41"/>
      <c r="K227" s="41"/>
      <c r="L227" s="45"/>
      <c r="M227" s="279"/>
      <c r="N227" s="280"/>
      <c r="O227" s="92"/>
      <c r="P227" s="92"/>
      <c r="Q227" s="92"/>
      <c r="R227" s="92"/>
      <c r="S227" s="92"/>
      <c r="T227" s="93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260</v>
      </c>
      <c r="AU227" s="18" t="s">
        <v>83</v>
      </c>
    </row>
    <row r="228" s="14" customFormat="1">
      <c r="A228" s="14"/>
      <c r="B228" s="243"/>
      <c r="C228" s="244"/>
      <c r="D228" s="234" t="s">
        <v>166</v>
      </c>
      <c r="E228" s="245" t="s">
        <v>1</v>
      </c>
      <c r="F228" s="246" t="s">
        <v>262</v>
      </c>
      <c r="G228" s="244"/>
      <c r="H228" s="247">
        <v>1</v>
      </c>
      <c r="I228" s="248"/>
      <c r="J228" s="244"/>
      <c r="K228" s="244"/>
      <c r="L228" s="249"/>
      <c r="M228" s="250"/>
      <c r="N228" s="251"/>
      <c r="O228" s="251"/>
      <c r="P228" s="251"/>
      <c r="Q228" s="251"/>
      <c r="R228" s="251"/>
      <c r="S228" s="251"/>
      <c r="T228" s="252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3" t="s">
        <v>166</v>
      </c>
      <c r="AU228" s="253" t="s">
        <v>83</v>
      </c>
      <c r="AV228" s="14" t="s">
        <v>83</v>
      </c>
      <c r="AW228" s="14" t="s">
        <v>30</v>
      </c>
      <c r="AX228" s="14" t="s">
        <v>73</v>
      </c>
      <c r="AY228" s="253" t="s">
        <v>150</v>
      </c>
    </row>
    <row r="229" s="14" customFormat="1">
      <c r="A229" s="14"/>
      <c r="B229" s="243"/>
      <c r="C229" s="244"/>
      <c r="D229" s="234" t="s">
        <v>166</v>
      </c>
      <c r="E229" s="245" t="s">
        <v>1</v>
      </c>
      <c r="F229" s="246" t="s">
        <v>263</v>
      </c>
      <c r="G229" s="244"/>
      <c r="H229" s="247">
        <v>1</v>
      </c>
      <c r="I229" s="248"/>
      <c r="J229" s="244"/>
      <c r="K229" s="244"/>
      <c r="L229" s="249"/>
      <c r="M229" s="250"/>
      <c r="N229" s="251"/>
      <c r="O229" s="251"/>
      <c r="P229" s="251"/>
      <c r="Q229" s="251"/>
      <c r="R229" s="251"/>
      <c r="S229" s="251"/>
      <c r="T229" s="252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3" t="s">
        <v>166</v>
      </c>
      <c r="AU229" s="253" t="s">
        <v>83</v>
      </c>
      <c r="AV229" s="14" t="s">
        <v>83</v>
      </c>
      <c r="AW229" s="14" t="s">
        <v>30</v>
      </c>
      <c r="AX229" s="14" t="s">
        <v>73</v>
      </c>
      <c r="AY229" s="253" t="s">
        <v>150</v>
      </c>
    </row>
    <row r="230" s="16" customFormat="1">
      <c r="A230" s="16"/>
      <c r="B230" s="265"/>
      <c r="C230" s="266"/>
      <c r="D230" s="234" t="s">
        <v>166</v>
      </c>
      <c r="E230" s="267" t="s">
        <v>1</v>
      </c>
      <c r="F230" s="268" t="s">
        <v>174</v>
      </c>
      <c r="G230" s="266"/>
      <c r="H230" s="269">
        <v>2</v>
      </c>
      <c r="I230" s="270"/>
      <c r="J230" s="266"/>
      <c r="K230" s="266"/>
      <c r="L230" s="271"/>
      <c r="M230" s="272"/>
      <c r="N230" s="273"/>
      <c r="O230" s="273"/>
      <c r="P230" s="273"/>
      <c r="Q230" s="273"/>
      <c r="R230" s="273"/>
      <c r="S230" s="273"/>
      <c r="T230" s="274"/>
      <c r="U230" s="16"/>
      <c r="V230" s="16"/>
      <c r="W230" s="16"/>
      <c r="X230" s="16"/>
      <c r="Y230" s="16"/>
      <c r="Z230" s="16"/>
      <c r="AA230" s="16"/>
      <c r="AB230" s="16"/>
      <c r="AC230" s="16"/>
      <c r="AD230" s="16"/>
      <c r="AE230" s="16"/>
      <c r="AT230" s="275" t="s">
        <v>166</v>
      </c>
      <c r="AU230" s="275" t="s">
        <v>83</v>
      </c>
      <c r="AV230" s="16" t="s">
        <v>157</v>
      </c>
      <c r="AW230" s="16" t="s">
        <v>30</v>
      </c>
      <c r="AX230" s="16" t="s">
        <v>81</v>
      </c>
      <c r="AY230" s="275" t="s">
        <v>150</v>
      </c>
    </row>
    <row r="231" s="2" customFormat="1" ht="21.75" customHeight="1">
      <c r="A231" s="39"/>
      <c r="B231" s="40"/>
      <c r="C231" s="219" t="s">
        <v>350</v>
      </c>
      <c r="D231" s="219" t="s">
        <v>153</v>
      </c>
      <c r="E231" s="220" t="s">
        <v>265</v>
      </c>
      <c r="F231" s="221" t="s">
        <v>266</v>
      </c>
      <c r="G231" s="222" t="s">
        <v>200</v>
      </c>
      <c r="H231" s="223">
        <v>2</v>
      </c>
      <c r="I231" s="224"/>
      <c r="J231" s="225">
        <f>ROUND(I231*H231,2)</f>
        <v>0</v>
      </c>
      <c r="K231" s="221" t="s">
        <v>1</v>
      </c>
      <c r="L231" s="45"/>
      <c r="M231" s="226" t="s">
        <v>1</v>
      </c>
      <c r="N231" s="227" t="s">
        <v>38</v>
      </c>
      <c r="O231" s="92"/>
      <c r="P231" s="228">
        <f>O231*H231</f>
        <v>0</v>
      </c>
      <c r="Q231" s="228">
        <v>0</v>
      </c>
      <c r="R231" s="228">
        <f>Q231*H231</f>
        <v>0</v>
      </c>
      <c r="S231" s="228">
        <v>0</v>
      </c>
      <c r="T231" s="229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0" t="s">
        <v>238</v>
      </c>
      <c r="AT231" s="230" t="s">
        <v>153</v>
      </c>
      <c r="AU231" s="230" t="s">
        <v>83</v>
      </c>
      <c r="AY231" s="18" t="s">
        <v>150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18" t="s">
        <v>81</v>
      </c>
      <c r="BK231" s="231">
        <f>ROUND(I231*H231,2)</f>
        <v>0</v>
      </c>
      <c r="BL231" s="18" t="s">
        <v>238</v>
      </c>
      <c r="BM231" s="230" t="s">
        <v>267</v>
      </c>
    </row>
    <row r="232" s="2" customFormat="1">
      <c r="A232" s="39"/>
      <c r="B232" s="40"/>
      <c r="C232" s="41"/>
      <c r="D232" s="234" t="s">
        <v>260</v>
      </c>
      <c r="E232" s="41"/>
      <c r="F232" s="277" t="s">
        <v>261</v>
      </c>
      <c r="G232" s="41"/>
      <c r="H232" s="41"/>
      <c r="I232" s="278"/>
      <c r="J232" s="41"/>
      <c r="K232" s="41"/>
      <c r="L232" s="45"/>
      <c r="M232" s="279"/>
      <c r="N232" s="280"/>
      <c r="O232" s="92"/>
      <c r="P232" s="92"/>
      <c r="Q232" s="92"/>
      <c r="R232" s="92"/>
      <c r="S232" s="92"/>
      <c r="T232" s="93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260</v>
      </c>
      <c r="AU232" s="18" t="s">
        <v>83</v>
      </c>
    </row>
    <row r="233" s="14" customFormat="1">
      <c r="A233" s="14"/>
      <c r="B233" s="243"/>
      <c r="C233" s="244"/>
      <c r="D233" s="234" t="s">
        <v>166</v>
      </c>
      <c r="E233" s="245" t="s">
        <v>1</v>
      </c>
      <c r="F233" s="246" t="s">
        <v>262</v>
      </c>
      <c r="G233" s="244"/>
      <c r="H233" s="247">
        <v>1</v>
      </c>
      <c r="I233" s="248"/>
      <c r="J233" s="244"/>
      <c r="K233" s="244"/>
      <c r="L233" s="249"/>
      <c r="M233" s="250"/>
      <c r="N233" s="251"/>
      <c r="O233" s="251"/>
      <c r="P233" s="251"/>
      <c r="Q233" s="251"/>
      <c r="R233" s="251"/>
      <c r="S233" s="251"/>
      <c r="T233" s="252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3" t="s">
        <v>166</v>
      </c>
      <c r="AU233" s="253" t="s">
        <v>83</v>
      </c>
      <c r="AV233" s="14" t="s">
        <v>83</v>
      </c>
      <c r="AW233" s="14" t="s">
        <v>30</v>
      </c>
      <c r="AX233" s="14" t="s">
        <v>73</v>
      </c>
      <c r="AY233" s="253" t="s">
        <v>150</v>
      </c>
    </row>
    <row r="234" s="14" customFormat="1">
      <c r="A234" s="14"/>
      <c r="B234" s="243"/>
      <c r="C234" s="244"/>
      <c r="D234" s="234" t="s">
        <v>166</v>
      </c>
      <c r="E234" s="245" t="s">
        <v>1</v>
      </c>
      <c r="F234" s="246" t="s">
        <v>263</v>
      </c>
      <c r="G234" s="244"/>
      <c r="H234" s="247">
        <v>1</v>
      </c>
      <c r="I234" s="248"/>
      <c r="J234" s="244"/>
      <c r="K234" s="244"/>
      <c r="L234" s="249"/>
      <c r="M234" s="250"/>
      <c r="N234" s="251"/>
      <c r="O234" s="251"/>
      <c r="P234" s="251"/>
      <c r="Q234" s="251"/>
      <c r="R234" s="251"/>
      <c r="S234" s="251"/>
      <c r="T234" s="252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3" t="s">
        <v>166</v>
      </c>
      <c r="AU234" s="253" t="s">
        <v>83</v>
      </c>
      <c r="AV234" s="14" t="s">
        <v>83</v>
      </c>
      <c r="AW234" s="14" t="s">
        <v>30</v>
      </c>
      <c r="AX234" s="14" t="s">
        <v>73</v>
      </c>
      <c r="AY234" s="253" t="s">
        <v>150</v>
      </c>
    </row>
    <row r="235" s="16" customFormat="1">
      <c r="A235" s="16"/>
      <c r="B235" s="265"/>
      <c r="C235" s="266"/>
      <c r="D235" s="234" t="s">
        <v>166</v>
      </c>
      <c r="E235" s="267" t="s">
        <v>1</v>
      </c>
      <c r="F235" s="268" t="s">
        <v>174</v>
      </c>
      <c r="G235" s="266"/>
      <c r="H235" s="269">
        <v>2</v>
      </c>
      <c r="I235" s="270"/>
      <c r="J235" s="266"/>
      <c r="K235" s="266"/>
      <c r="L235" s="271"/>
      <c r="M235" s="272"/>
      <c r="N235" s="273"/>
      <c r="O235" s="273"/>
      <c r="P235" s="273"/>
      <c r="Q235" s="273"/>
      <c r="R235" s="273"/>
      <c r="S235" s="273"/>
      <c r="T235" s="274"/>
      <c r="U235" s="16"/>
      <c r="V235" s="16"/>
      <c r="W235" s="16"/>
      <c r="X235" s="16"/>
      <c r="Y235" s="16"/>
      <c r="Z235" s="16"/>
      <c r="AA235" s="16"/>
      <c r="AB235" s="16"/>
      <c r="AC235" s="16"/>
      <c r="AD235" s="16"/>
      <c r="AE235" s="16"/>
      <c r="AT235" s="275" t="s">
        <v>166</v>
      </c>
      <c r="AU235" s="275" t="s">
        <v>83</v>
      </c>
      <c r="AV235" s="16" t="s">
        <v>157</v>
      </c>
      <c r="AW235" s="16" t="s">
        <v>30</v>
      </c>
      <c r="AX235" s="16" t="s">
        <v>81</v>
      </c>
      <c r="AY235" s="275" t="s">
        <v>150</v>
      </c>
    </row>
    <row r="236" s="2" customFormat="1" ht="16.5" customHeight="1">
      <c r="A236" s="39"/>
      <c r="B236" s="40"/>
      <c r="C236" s="219" t="s">
        <v>355</v>
      </c>
      <c r="D236" s="219" t="s">
        <v>153</v>
      </c>
      <c r="E236" s="220" t="s">
        <v>269</v>
      </c>
      <c r="F236" s="221" t="s">
        <v>270</v>
      </c>
      <c r="G236" s="222" t="s">
        <v>200</v>
      </c>
      <c r="H236" s="223">
        <v>2</v>
      </c>
      <c r="I236" s="224"/>
      <c r="J236" s="225">
        <f>ROUND(I236*H236,2)</f>
        <v>0</v>
      </c>
      <c r="K236" s="221" t="s">
        <v>1</v>
      </c>
      <c r="L236" s="45"/>
      <c r="M236" s="226" t="s">
        <v>1</v>
      </c>
      <c r="N236" s="227" t="s">
        <v>38</v>
      </c>
      <c r="O236" s="92"/>
      <c r="P236" s="228">
        <f>O236*H236</f>
        <v>0</v>
      </c>
      <c r="Q236" s="228">
        <v>0</v>
      </c>
      <c r="R236" s="228">
        <f>Q236*H236</f>
        <v>0</v>
      </c>
      <c r="S236" s="228">
        <v>0</v>
      </c>
      <c r="T236" s="229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0" t="s">
        <v>238</v>
      </c>
      <c r="AT236" s="230" t="s">
        <v>153</v>
      </c>
      <c r="AU236" s="230" t="s">
        <v>83</v>
      </c>
      <c r="AY236" s="18" t="s">
        <v>150</v>
      </c>
      <c r="BE236" s="231">
        <f>IF(N236="základní",J236,0)</f>
        <v>0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8" t="s">
        <v>81</v>
      </c>
      <c r="BK236" s="231">
        <f>ROUND(I236*H236,2)</f>
        <v>0</v>
      </c>
      <c r="BL236" s="18" t="s">
        <v>238</v>
      </c>
      <c r="BM236" s="230" t="s">
        <v>271</v>
      </c>
    </row>
    <row r="237" s="2" customFormat="1">
      <c r="A237" s="39"/>
      <c r="B237" s="40"/>
      <c r="C237" s="41"/>
      <c r="D237" s="234" t="s">
        <v>260</v>
      </c>
      <c r="E237" s="41"/>
      <c r="F237" s="277" t="s">
        <v>261</v>
      </c>
      <c r="G237" s="41"/>
      <c r="H237" s="41"/>
      <c r="I237" s="278"/>
      <c r="J237" s="41"/>
      <c r="K237" s="41"/>
      <c r="L237" s="45"/>
      <c r="M237" s="279"/>
      <c r="N237" s="280"/>
      <c r="O237" s="92"/>
      <c r="P237" s="92"/>
      <c r="Q237" s="92"/>
      <c r="R237" s="92"/>
      <c r="S237" s="92"/>
      <c r="T237" s="93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260</v>
      </c>
      <c r="AU237" s="18" t="s">
        <v>83</v>
      </c>
    </row>
    <row r="238" s="14" customFormat="1">
      <c r="A238" s="14"/>
      <c r="B238" s="243"/>
      <c r="C238" s="244"/>
      <c r="D238" s="234" t="s">
        <v>166</v>
      </c>
      <c r="E238" s="245" t="s">
        <v>1</v>
      </c>
      <c r="F238" s="246" t="s">
        <v>262</v>
      </c>
      <c r="G238" s="244"/>
      <c r="H238" s="247">
        <v>1</v>
      </c>
      <c r="I238" s="248"/>
      <c r="J238" s="244"/>
      <c r="K238" s="244"/>
      <c r="L238" s="249"/>
      <c r="M238" s="250"/>
      <c r="N238" s="251"/>
      <c r="O238" s="251"/>
      <c r="P238" s="251"/>
      <c r="Q238" s="251"/>
      <c r="R238" s="251"/>
      <c r="S238" s="251"/>
      <c r="T238" s="252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3" t="s">
        <v>166</v>
      </c>
      <c r="AU238" s="253" t="s">
        <v>83</v>
      </c>
      <c r="AV238" s="14" t="s">
        <v>83</v>
      </c>
      <c r="AW238" s="14" t="s">
        <v>30</v>
      </c>
      <c r="AX238" s="14" t="s">
        <v>73</v>
      </c>
      <c r="AY238" s="253" t="s">
        <v>150</v>
      </c>
    </row>
    <row r="239" s="14" customFormat="1">
      <c r="A239" s="14"/>
      <c r="B239" s="243"/>
      <c r="C239" s="244"/>
      <c r="D239" s="234" t="s">
        <v>166</v>
      </c>
      <c r="E239" s="245" t="s">
        <v>1</v>
      </c>
      <c r="F239" s="246" t="s">
        <v>263</v>
      </c>
      <c r="G239" s="244"/>
      <c r="H239" s="247">
        <v>1</v>
      </c>
      <c r="I239" s="248"/>
      <c r="J239" s="244"/>
      <c r="K239" s="244"/>
      <c r="L239" s="249"/>
      <c r="M239" s="250"/>
      <c r="N239" s="251"/>
      <c r="O239" s="251"/>
      <c r="P239" s="251"/>
      <c r="Q239" s="251"/>
      <c r="R239" s="251"/>
      <c r="S239" s="251"/>
      <c r="T239" s="252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3" t="s">
        <v>166</v>
      </c>
      <c r="AU239" s="253" t="s">
        <v>83</v>
      </c>
      <c r="AV239" s="14" t="s">
        <v>83</v>
      </c>
      <c r="AW239" s="14" t="s">
        <v>30</v>
      </c>
      <c r="AX239" s="14" t="s">
        <v>73</v>
      </c>
      <c r="AY239" s="253" t="s">
        <v>150</v>
      </c>
    </row>
    <row r="240" s="16" customFormat="1">
      <c r="A240" s="16"/>
      <c r="B240" s="265"/>
      <c r="C240" s="266"/>
      <c r="D240" s="234" t="s">
        <v>166</v>
      </c>
      <c r="E240" s="267" t="s">
        <v>1</v>
      </c>
      <c r="F240" s="268" t="s">
        <v>174</v>
      </c>
      <c r="G240" s="266"/>
      <c r="H240" s="269">
        <v>2</v>
      </c>
      <c r="I240" s="270"/>
      <c r="J240" s="266"/>
      <c r="K240" s="266"/>
      <c r="L240" s="271"/>
      <c r="M240" s="272"/>
      <c r="N240" s="273"/>
      <c r="O240" s="273"/>
      <c r="P240" s="273"/>
      <c r="Q240" s="273"/>
      <c r="R240" s="273"/>
      <c r="S240" s="273"/>
      <c r="T240" s="274"/>
      <c r="U240" s="16"/>
      <c r="V240" s="16"/>
      <c r="W240" s="16"/>
      <c r="X240" s="16"/>
      <c r="Y240" s="16"/>
      <c r="Z240" s="16"/>
      <c r="AA240" s="16"/>
      <c r="AB240" s="16"/>
      <c r="AC240" s="16"/>
      <c r="AD240" s="16"/>
      <c r="AE240" s="16"/>
      <c r="AT240" s="275" t="s">
        <v>166</v>
      </c>
      <c r="AU240" s="275" t="s">
        <v>83</v>
      </c>
      <c r="AV240" s="16" t="s">
        <v>157</v>
      </c>
      <c r="AW240" s="16" t="s">
        <v>30</v>
      </c>
      <c r="AX240" s="16" t="s">
        <v>81</v>
      </c>
      <c r="AY240" s="275" t="s">
        <v>150</v>
      </c>
    </row>
    <row r="241" s="2" customFormat="1" ht="24.15" customHeight="1">
      <c r="A241" s="39"/>
      <c r="B241" s="40"/>
      <c r="C241" s="219" t="s">
        <v>362</v>
      </c>
      <c r="D241" s="219" t="s">
        <v>153</v>
      </c>
      <c r="E241" s="220" t="s">
        <v>277</v>
      </c>
      <c r="F241" s="221" t="s">
        <v>278</v>
      </c>
      <c r="G241" s="222" t="s">
        <v>200</v>
      </c>
      <c r="H241" s="223">
        <v>2</v>
      </c>
      <c r="I241" s="224"/>
      <c r="J241" s="225">
        <f>ROUND(I241*H241,2)</f>
        <v>0</v>
      </c>
      <c r="K241" s="221" t="s">
        <v>1</v>
      </c>
      <c r="L241" s="45"/>
      <c r="M241" s="226" t="s">
        <v>1</v>
      </c>
      <c r="N241" s="227" t="s">
        <v>38</v>
      </c>
      <c r="O241" s="92"/>
      <c r="P241" s="228">
        <f>O241*H241</f>
        <v>0</v>
      </c>
      <c r="Q241" s="228">
        <v>0</v>
      </c>
      <c r="R241" s="228">
        <f>Q241*H241</f>
        <v>0</v>
      </c>
      <c r="S241" s="228">
        <v>0</v>
      </c>
      <c r="T241" s="229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0" t="s">
        <v>238</v>
      </c>
      <c r="AT241" s="230" t="s">
        <v>153</v>
      </c>
      <c r="AU241" s="230" t="s">
        <v>83</v>
      </c>
      <c r="AY241" s="18" t="s">
        <v>150</v>
      </c>
      <c r="BE241" s="231">
        <f>IF(N241="základní",J241,0)</f>
        <v>0</v>
      </c>
      <c r="BF241" s="231">
        <f>IF(N241="snížená",J241,0)</f>
        <v>0</v>
      </c>
      <c r="BG241" s="231">
        <f>IF(N241="zákl. přenesená",J241,0)</f>
        <v>0</v>
      </c>
      <c r="BH241" s="231">
        <f>IF(N241="sníž. přenesená",J241,0)</f>
        <v>0</v>
      </c>
      <c r="BI241" s="231">
        <f>IF(N241="nulová",J241,0)</f>
        <v>0</v>
      </c>
      <c r="BJ241" s="18" t="s">
        <v>81</v>
      </c>
      <c r="BK241" s="231">
        <f>ROUND(I241*H241,2)</f>
        <v>0</v>
      </c>
      <c r="BL241" s="18" t="s">
        <v>238</v>
      </c>
      <c r="BM241" s="230" t="s">
        <v>279</v>
      </c>
    </row>
    <row r="242" s="2" customFormat="1" ht="33" customHeight="1">
      <c r="A242" s="39"/>
      <c r="B242" s="40"/>
      <c r="C242" s="219" t="s">
        <v>368</v>
      </c>
      <c r="D242" s="219" t="s">
        <v>153</v>
      </c>
      <c r="E242" s="220" t="s">
        <v>281</v>
      </c>
      <c r="F242" s="221" t="s">
        <v>282</v>
      </c>
      <c r="G242" s="222" t="s">
        <v>200</v>
      </c>
      <c r="H242" s="223">
        <v>1</v>
      </c>
      <c r="I242" s="224"/>
      <c r="J242" s="225">
        <f>ROUND(I242*H242,2)</f>
        <v>0</v>
      </c>
      <c r="K242" s="221" t="s">
        <v>1</v>
      </c>
      <c r="L242" s="45"/>
      <c r="M242" s="226" t="s">
        <v>1</v>
      </c>
      <c r="N242" s="227" t="s">
        <v>38</v>
      </c>
      <c r="O242" s="92"/>
      <c r="P242" s="228">
        <f>O242*H242</f>
        <v>0</v>
      </c>
      <c r="Q242" s="228">
        <v>0</v>
      </c>
      <c r="R242" s="228">
        <f>Q242*H242</f>
        <v>0</v>
      </c>
      <c r="S242" s="228">
        <v>0</v>
      </c>
      <c r="T242" s="229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0" t="s">
        <v>238</v>
      </c>
      <c r="AT242" s="230" t="s">
        <v>153</v>
      </c>
      <c r="AU242" s="230" t="s">
        <v>83</v>
      </c>
      <c r="AY242" s="18" t="s">
        <v>150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18" t="s">
        <v>81</v>
      </c>
      <c r="BK242" s="231">
        <f>ROUND(I242*H242,2)</f>
        <v>0</v>
      </c>
      <c r="BL242" s="18" t="s">
        <v>238</v>
      </c>
      <c r="BM242" s="230" t="s">
        <v>283</v>
      </c>
    </row>
    <row r="243" s="2" customFormat="1" ht="24.15" customHeight="1">
      <c r="A243" s="39"/>
      <c r="B243" s="40"/>
      <c r="C243" s="219" t="s">
        <v>377</v>
      </c>
      <c r="D243" s="219" t="s">
        <v>153</v>
      </c>
      <c r="E243" s="220" t="s">
        <v>285</v>
      </c>
      <c r="F243" s="221" t="s">
        <v>286</v>
      </c>
      <c r="G243" s="222" t="s">
        <v>200</v>
      </c>
      <c r="H243" s="223">
        <v>1</v>
      </c>
      <c r="I243" s="224"/>
      <c r="J243" s="225">
        <f>ROUND(I243*H243,2)</f>
        <v>0</v>
      </c>
      <c r="K243" s="221" t="s">
        <v>1</v>
      </c>
      <c r="L243" s="45"/>
      <c r="M243" s="226" t="s">
        <v>1</v>
      </c>
      <c r="N243" s="227" t="s">
        <v>38</v>
      </c>
      <c r="O243" s="92"/>
      <c r="P243" s="228">
        <f>O243*H243</f>
        <v>0</v>
      </c>
      <c r="Q243" s="228">
        <v>0</v>
      </c>
      <c r="R243" s="228">
        <f>Q243*H243</f>
        <v>0</v>
      </c>
      <c r="S243" s="228">
        <v>0</v>
      </c>
      <c r="T243" s="229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0" t="s">
        <v>238</v>
      </c>
      <c r="AT243" s="230" t="s">
        <v>153</v>
      </c>
      <c r="AU243" s="230" t="s">
        <v>83</v>
      </c>
      <c r="AY243" s="18" t="s">
        <v>150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18" t="s">
        <v>81</v>
      </c>
      <c r="BK243" s="231">
        <f>ROUND(I243*H243,2)</f>
        <v>0</v>
      </c>
      <c r="BL243" s="18" t="s">
        <v>238</v>
      </c>
      <c r="BM243" s="230" t="s">
        <v>287</v>
      </c>
    </row>
    <row r="244" s="2" customFormat="1" ht="24.15" customHeight="1">
      <c r="A244" s="39"/>
      <c r="B244" s="40"/>
      <c r="C244" s="219" t="s">
        <v>381</v>
      </c>
      <c r="D244" s="219" t="s">
        <v>153</v>
      </c>
      <c r="E244" s="220" t="s">
        <v>289</v>
      </c>
      <c r="F244" s="221" t="s">
        <v>290</v>
      </c>
      <c r="G244" s="222" t="s">
        <v>200</v>
      </c>
      <c r="H244" s="223">
        <v>1</v>
      </c>
      <c r="I244" s="224"/>
      <c r="J244" s="225">
        <f>ROUND(I244*H244,2)</f>
        <v>0</v>
      </c>
      <c r="K244" s="221" t="s">
        <v>1</v>
      </c>
      <c r="L244" s="45"/>
      <c r="M244" s="226" t="s">
        <v>1</v>
      </c>
      <c r="N244" s="227" t="s">
        <v>38</v>
      </c>
      <c r="O244" s="92"/>
      <c r="P244" s="228">
        <f>O244*H244</f>
        <v>0</v>
      </c>
      <c r="Q244" s="228">
        <v>0</v>
      </c>
      <c r="R244" s="228">
        <f>Q244*H244</f>
        <v>0</v>
      </c>
      <c r="S244" s="228">
        <v>0</v>
      </c>
      <c r="T244" s="229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0" t="s">
        <v>238</v>
      </c>
      <c r="AT244" s="230" t="s">
        <v>153</v>
      </c>
      <c r="AU244" s="230" t="s">
        <v>83</v>
      </c>
      <c r="AY244" s="18" t="s">
        <v>150</v>
      </c>
      <c r="BE244" s="231">
        <f>IF(N244="základní",J244,0)</f>
        <v>0</v>
      </c>
      <c r="BF244" s="231">
        <f>IF(N244="snížená",J244,0)</f>
        <v>0</v>
      </c>
      <c r="BG244" s="231">
        <f>IF(N244="zákl. přenesená",J244,0)</f>
        <v>0</v>
      </c>
      <c r="BH244" s="231">
        <f>IF(N244="sníž. přenesená",J244,0)</f>
        <v>0</v>
      </c>
      <c r="BI244" s="231">
        <f>IF(N244="nulová",J244,0)</f>
        <v>0</v>
      </c>
      <c r="BJ244" s="18" t="s">
        <v>81</v>
      </c>
      <c r="BK244" s="231">
        <f>ROUND(I244*H244,2)</f>
        <v>0</v>
      </c>
      <c r="BL244" s="18" t="s">
        <v>238</v>
      </c>
      <c r="BM244" s="230" t="s">
        <v>291</v>
      </c>
    </row>
    <row r="245" s="2" customFormat="1" ht="21.75" customHeight="1">
      <c r="A245" s="39"/>
      <c r="B245" s="40"/>
      <c r="C245" s="219" t="s">
        <v>389</v>
      </c>
      <c r="D245" s="219" t="s">
        <v>153</v>
      </c>
      <c r="E245" s="220" t="s">
        <v>570</v>
      </c>
      <c r="F245" s="221" t="s">
        <v>571</v>
      </c>
      <c r="G245" s="222" t="s">
        <v>200</v>
      </c>
      <c r="H245" s="223">
        <v>1</v>
      </c>
      <c r="I245" s="224"/>
      <c r="J245" s="225">
        <f>ROUND(I245*H245,2)</f>
        <v>0</v>
      </c>
      <c r="K245" s="221" t="s">
        <v>1</v>
      </c>
      <c r="L245" s="45"/>
      <c r="M245" s="226" t="s">
        <v>1</v>
      </c>
      <c r="N245" s="227" t="s">
        <v>38</v>
      </c>
      <c r="O245" s="92"/>
      <c r="P245" s="228">
        <f>O245*H245</f>
        <v>0</v>
      </c>
      <c r="Q245" s="228">
        <v>0</v>
      </c>
      <c r="R245" s="228">
        <f>Q245*H245</f>
        <v>0</v>
      </c>
      <c r="S245" s="228">
        <v>0</v>
      </c>
      <c r="T245" s="229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0" t="s">
        <v>238</v>
      </c>
      <c r="AT245" s="230" t="s">
        <v>153</v>
      </c>
      <c r="AU245" s="230" t="s">
        <v>83</v>
      </c>
      <c r="AY245" s="18" t="s">
        <v>150</v>
      </c>
      <c r="BE245" s="231">
        <f>IF(N245="základní",J245,0)</f>
        <v>0</v>
      </c>
      <c r="BF245" s="231">
        <f>IF(N245="snížená",J245,0)</f>
        <v>0</v>
      </c>
      <c r="BG245" s="231">
        <f>IF(N245="zákl. přenesená",J245,0)</f>
        <v>0</v>
      </c>
      <c r="BH245" s="231">
        <f>IF(N245="sníž. přenesená",J245,0)</f>
        <v>0</v>
      </c>
      <c r="BI245" s="231">
        <f>IF(N245="nulová",J245,0)</f>
        <v>0</v>
      </c>
      <c r="BJ245" s="18" t="s">
        <v>81</v>
      </c>
      <c r="BK245" s="231">
        <f>ROUND(I245*H245,2)</f>
        <v>0</v>
      </c>
      <c r="BL245" s="18" t="s">
        <v>238</v>
      </c>
      <c r="BM245" s="230" t="s">
        <v>572</v>
      </c>
    </row>
    <row r="246" s="12" customFormat="1" ht="22.8" customHeight="1">
      <c r="A246" s="12"/>
      <c r="B246" s="203"/>
      <c r="C246" s="204"/>
      <c r="D246" s="205" t="s">
        <v>72</v>
      </c>
      <c r="E246" s="217" t="s">
        <v>292</v>
      </c>
      <c r="F246" s="217" t="s">
        <v>293</v>
      </c>
      <c r="G246" s="204"/>
      <c r="H246" s="204"/>
      <c r="I246" s="207"/>
      <c r="J246" s="218">
        <f>BK246</f>
        <v>0</v>
      </c>
      <c r="K246" s="204"/>
      <c r="L246" s="209"/>
      <c r="M246" s="210"/>
      <c r="N246" s="211"/>
      <c r="O246" s="211"/>
      <c r="P246" s="212">
        <f>SUM(P247:P262)</f>
        <v>0</v>
      </c>
      <c r="Q246" s="211"/>
      <c r="R246" s="212">
        <f>SUM(R247:R262)</f>
        <v>0.15896</v>
      </c>
      <c r="S246" s="211"/>
      <c r="T246" s="213">
        <f>SUM(T247:T262)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14" t="s">
        <v>83</v>
      </c>
      <c r="AT246" s="215" t="s">
        <v>72</v>
      </c>
      <c r="AU246" s="215" t="s">
        <v>81</v>
      </c>
      <c r="AY246" s="214" t="s">
        <v>150</v>
      </c>
      <c r="BK246" s="216">
        <f>SUM(BK247:BK262)</f>
        <v>0</v>
      </c>
    </row>
    <row r="247" s="2" customFormat="1" ht="16.5" customHeight="1">
      <c r="A247" s="39"/>
      <c r="B247" s="40"/>
      <c r="C247" s="219" t="s">
        <v>484</v>
      </c>
      <c r="D247" s="219" t="s">
        <v>153</v>
      </c>
      <c r="E247" s="220" t="s">
        <v>295</v>
      </c>
      <c r="F247" s="221" t="s">
        <v>296</v>
      </c>
      <c r="G247" s="222" t="s">
        <v>163</v>
      </c>
      <c r="H247" s="223">
        <v>32.96</v>
      </c>
      <c r="I247" s="224"/>
      <c r="J247" s="225">
        <f>ROUND(I247*H247,2)</f>
        <v>0</v>
      </c>
      <c r="K247" s="221" t="s">
        <v>177</v>
      </c>
      <c r="L247" s="45"/>
      <c r="M247" s="226" t="s">
        <v>1</v>
      </c>
      <c r="N247" s="227" t="s">
        <v>38</v>
      </c>
      <c r="O247" s="92"/>
      <c r="P247" s="228">
        <f>O247*H247</f>
        <v>0</v>
      </c>
      <c r="Q247" s="228">
        <v>0.00029999999999999996</v>
      </c>
      <c r="R247" s="228">
        <f>Q247*H247</f>
        <v>0.009888</v>
      </c>
      <c r="S247" s="228">
        <v>0</v>
      </c>
      <c r="T247" s="229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0" t="s">
        <v>238</v>
      </c>
      <c r="AT247" s="230" t="s">
        <v>153</v>
      </c>
      <c r="AU247" s="230" t="s">
        <v>83</v>
      </c>
      <c r="AY247" s="18" t="s">
        <v>150</v>
      </c>
      <c r="BE247" s="231">
        <f>IF(N247="základní",J247,0)</f>
        <v>0</v>
      </c>
      <c r="BF247" s="231">
        <f>IF(N247="snížená",J247,0)</f>
        <v>0</v>
      </c>
      <c r="BG247" s="231">
        <f>IF(N247="zákl. přenesená",J247,0)</f>
        <v>0</v>
      </c>
      <c r="BH247" s="231">
        <f>IF(N247="sníž. přenesená",J247,0)</f>
        <v>0</v>
      </c>
      <c r="BI247" s="231">
        <f>IF(N247="nulová",J247,0)</f>
        <v>0</v>
      </c>
      <c r="BJ247" s="18" t="s">
        <v>81</v>
      </c>
      <c r="BK247" s="231">
        <f>ROUND(I247*H247,2)</f>
        <v>0</v>
      </c>
      <c r="BL247" s="18" t="s">
        <v>238</v>
      </c>
      <c r="BM247" s="230" t="s">
        <v>297</v>
      </c>
    </row>
    <row r="248" s="14" customFormat="1">
      <c r="A248" s="14"/>
      <c r="B248" s="243"/>
      <c r="C248" s="244"/>
      <c r="D248" s="234" t="s">
        <v>166</v>
      </c>
      <c r="E248" s="245" t="s">
        <v>1</v>
      </c>
      <c r="F248" s="246" t="s">
        <v>298</v>
      </c>
      <c r="G248" s="244"/>
      <c r="H248" s="247">
        <v>0.96</v>
      </c>
      <c r="I248" s="248"/>
      <c r="J248" s="244"/>
      <c r="K248" s="244"/>
      <c r="L248" s="249"/>
      <c r="M248" s="250"/>
      <c r="N248" s="251"/>
      <c r="O248" s="251"/>
      <c r="P248" s="251"/>
      <c r="Q248" s="251"/>
      <c r="R248" s="251"/>
      <c r="S248" s="251"/>
      <c r="T248" s="252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3" t="s">
        <v>166</v>
      </c>
      <c r="AU248" s="253" t="s">
        <v>83</v>
      </c>
      <c r="AV248" s="14" t="s">
        <v>83</v>
      </c>
      <c r="AW248" s="14" t="s">
        <v>30</v>
      </c>
      <c r="AX248" s="14" t="s">
        <v>73</v>
      </c>
      <c r="AY248" s="253" t="s">
        <v>150</v>
      </c>
    </row>
    <row r="249" s="14" customFormat="1">
      <c r="A249" s="14"/>
      <c r="B249" s="243"/>
      <c r="C249" s="244"/>
      <c r="D249" s="234" t="s">
        <v>166</v>
      </c>
      <c r="E249" s="245" t="s">
        <v>1</v>
      </c>
      <c r="F249" s="246" t="s">
        <v>173</v>
      </c>
      <c r="G249" s="244"/>
      <c r="H249" s="247">
        <v>32</v>
      </c>
      <c r="I249" s="248"/>
      <c r="J249" s="244"/>
      <c r="K249" s="244"/>
      <c r="L249" s="249"/>
      <c r="M249" s="250"/>
      <c r="N249" s="251"/>
      <c r="O249" s="251"/>
      <c r="P249" s="251"/>
      <c r="Q249" s="251"/>
      <c r="R249" s="251"/>
      <c r="S249" s="251"/>
      <c r="T249" s="252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3" t="s">
        <v>166</v>
      </c>
      <c r="AU249" s="253" t="s">
        <v>83</v>
      </c>
      <c r="AV249" s="14" t="s">
        <v>83</v>
      </c>
      <c r="AW249" s="14" t="s">
        <v>30</v>
      </c>
      <c r="AX249" s="14" t="s">
        <v>73</v>
      </c>
      <c r="AY249" s="253" t="s">
        <v>150</v>
      </c>
    </row>
    <row r="250" s="16" customFormat="1">
      <c r="A250" s="16"/>
      <c r="B250" s="265"/>
      <c r="C250" s="266"/>
      <c r="D250" s="234" t="s">
        <v>166</v>
      </c>
      <c r="E250" s="267" t="s">
        <v>1</v>
      </c>
      <c r="F250" s="268" t="s">
        <v>174</v>
      </c>
      <c r="G250" s="266"/>
      <c r="H250" s="269">
        <v>32.96</v>
      </c>
      <c r="I250" s="270"/>
      <c r="J250" s="266"/>
      <c r="K250" s="266"/>
      <c r="L250" s="271"/>
      <c r="M250" s="272"/>
      <c r="N250" s="273"/>
      <c r="O250" s="273"/>
      <c r="P250" s="273"/>
      <c r="Q250" s="273"/>
      <c r="R250" s="273"/>
      <c r="S250" s="273"/>
      <c r="T250" s="274"/>
      <c r="U250" s="16"/>
      <c r="V250" s="16"/>
      <c r="W250" s="16"/>
      <c r="X250" s="16"/>
      <c r="Y250" s="16"/>
      <c r="Z250" s="16"/>
      <c r="AA250" s="16"/>
      <c r="AB250" s="16"/>
      <c r="AC250" s="16"/>
      <c r="AD250" s="16"/>
      <c r="AE250" s="16"/>
      <c r="AT250" s="275" t="s">
        <v>166</v>
      </c>
      <c r="AU250" s="275" t="s">
        <v>83</v>
      </c>
      <c r="AV250" s="16" t="s">
        <v>157</v>
      </c>
      <c r="AW250" s="16" t="s">
        <v>30</v>
      </c>
      <c r="AX250" s="16" t="s">
        <v>81</v>
      </c>
      <c r="AY250" s="275" t="s">
        <v>150</v>
      </c>
    </row>
    <row r="251" s="2" customFormat="1" ht="37.8" customHeight="1">
      <c r="A251" s="39"/>
      <c r="B251" s="40"/>
      <c r="C251" s="219" t="s">
        <v>485</v>
      </c>
      <c r="D251" s="219" t="s">
        <v>153</v>
      </c>
      <c r="E251" s="220" t="s">
        <v>300</v>
      </c>
      <c r="F251" s="221" t="s">
        <v>301</v>
      </c>
      <c r="G251" s="222" t="s">
        <v>183</v>
      </c>
      <c r="H251" s="223">
        <v>1.6</v>
      </c>
      <c r="I251" s="224"/>
      <c r="J251" s="225">
        <f>ROUND(I251*H251,2)</f>
        <v>0</v>
      </c>
      <c r="K251" s="221" t="s">
        <v>177</v>
      </c>
      <c r="L251" s="45"/>
      <c r="M251" s="226" t="s">
        <v>1</v>
      </c>
      <c r="N251" s="227" t="s">
        <v>38</v>
      </c>
      <c r="O251" s="92"/>
      <c r="P251" s="228">
        <f>O251*H251</f>
        <v>0</v>
      </c>
      <c r="Q251" s="228">
        <v>0.00153</v>
      </c>
      <c r="R251" s="228">
        <f>Q251*H251</f>
        <v>0.002448</v>
      </c>
      <c r="S251" s="228">
        <v>0</v>
      </c>
      <c r="T251" s="229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0" t="s">
        <v>238</v>
      </c>
      <c r="AT251" s="230" t="s">
        <v>153</v>
      </c>
      <c r="AU251" s="230" t="s">
        <v>83</v>
      </c>
      <c r="AY251" s="18" t="s">
        <v>150</v>
      </c>
      <c r="BE251" s="231">
        <f>IF(N251="základní",J251,0)</f>
        <v>0</v>
      </c>
      <c r="BF251" s="231">
        <f>IF(N251="snížená",J251,0)</f>
        <v>0</v>
      </c>
      <c r="BG251" s="231">
        <f>IF(N251="zákl. přenesená",J251,0)</f>
        <v>0</v>
      </c>
      <c r="BH251" s="231">
        <f>IF(N251="sníž. přenesená",J251,0)</f>
        <v>0</v>
      </c>
      <c r="BI251" s="231">
        <f>IF(N251="nulová",J251,0)</f>
        <v>0</v>
      </c>
      <c r="BJ251" s="18" t="s">
        <v>81</v>
      </c>
      <c r="BK251" s="231">
        <f>ROUND(I251*H251,2)</f>
        <v>0</v>
      </c>
      <c r="BL251" s="18" t="s">
        <v>238</v>
      </c>
      <c r="BM251" s="230" t="s">
        <v>302</v>
      </c>
    </row>
    <row r="252" s="2" customFormat="1" ht="33" customHeight="1">
      <c r="A252" s="39"/>
      <c r="B252" s="40"/>
      <c r="C252" s="281" t="s">
        <v>486</v>
      </c>
      <c r="D252" s="281" t="s">
        <v>304</v>
      </c>
      <c r="E252" s="282" t="s">
        <v>305</v>
      </c>
      <c r="F252" s="283" t="s">
        <v>306</v>
      </c>
      <c r="G252" s="284" t="s">
        <v>163</v>
      </c>
      <c r="H252" s="285">
        <v>0.576</v>
      </c>
      <c r="I252" s="286"/>
      <c r="J252" s="287">
        <f>ROUND(I252*H252,2)</f>
        <v>0</v>
      </c>
      <c r="K252" s="283" t="s">
        <v>177</v>
      </c>
      <c r="L252" s="288"/>
      <c r="M252" s="289" t="s">
        <v>1</v>
      </c>
      <c r="N252" s="290" t="s">
        <v>38</v>
      </c>
      <c r="O252" s="92"/>
      <c r="P252" s="228">
        <f>O252*H252</f>
        <v>0</v>
      </c>
      <c r="Q252" s="228">
        <v>0.021999999999999996</v>
      </c>
      <c r="R252" s="228">
        <f>Q252*H252</f>
        <v>0.012671999999999997</v>
      </c>
      <c r="S252" s="228">
        <v>0</v>
      </c>
      <c r="T252" s="229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0" t="s">
        <v>307</v>
      </c>
      <c r="AT252" s="230" t="s">
        <v>304</v>
      </c>
      <c r="AU252" s="230" t="s">
        <v>83</v>
      </c>
      <c r="AY252" s="18" t="s">
        <v>150</v>
      </c>
      <c r="BE252" s="231">
        <f>IF(N252="základní",J252,0)</f>
        <v>0</v>
      </c>
      <c r="BF252" s="231">
        <f>IF(N252="snížená",J252,0)</f>
        <v>0</v>
      </c>
      <c r="BG252" s="231">
        <f>IF(N252="zákl. přenesená",J252,0)</f>
        <v>0</v>
      </c>
      <c r="BH252" s="231">
        <f>IF(N252="sníž. přenesená",J252,0)</f>
        <v>0</v>
      </c>
      <c r="BI252" s="231">
        <f>IF(N252="nulová",J252,0)</f>
        <v>0</v>
      </c>
      <c r="BJ252" s="18" t="s">
        <v>81</v>
      </c>
      <c r="BK252" s="231">
        <f>ROUND(I252*H252,2)</f>
        <v>0</v>
      </c>
      <c r="BL252" s="18" t="s">
        <v>238</v>
      </c>
      <c r="BM252" s="230" t="s">
        <v>308</v>
      </c>
    </row>
    <row r="253" s="14" customFormat="1">
      <c r="A253" s="14"/>
      <c r="B253" s="243"/>
      <c r="C253" s="244"/>
      <c r="D253" s="234" t="s">
        <v>166</v>
      </c>
      <c r="E253" s="245" t="s">
        <v>1</v>
      </c>
      <c r="F253" s="246" t="s">
        <v>309</v>
      </c>
      <c r="G253" s="244"/>
      <c r="H253" s="247">
        <v>0.576</v>
      </c>
      <c r="I253" s="248"/>
      <c r="J253" s="244"/>
      <c r="K253" s="244"/>
      <c r="L253" s="249"/>
      <c r="M253" s="250"/>
      <c r="N253" s="251"/>
      <c r="O253" s="251"/>
      <c r="P253" s="251"/>
      <c r="Q253" s="251"/>
      <c r="R253" s="251"/>
      <c r="S253" s="251"/>
      <c r="T253" s="252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3" t="s">
        <v>166</v>
      </c>
      <c r="AU253" s="253" t="s">
        <v>83</v>
      </c>
      <c r="AV253" s="14" t="s">
        <v>83</v>
      </c>
      <c r="AW253" s="14" t="s">
        <v>30</v>
      </c>
      <c r="AX253" s="14" t="s">
        <v>81</v>
      </c>
      <c r="AY253" s="253" t="s">
        <v>150</v>
      </c>
    </row>
    <row r="254" s="2" customFormat="1" ht="33" customHeight="1">
      <c r="A254" s="39"/>
      <c r="B254" s="40"/>
      <c r="C254" s="219" t="s">
        <v>487</v>
      </c>
      <c r="D254" s="219" t="s">
        <v>153</v>
      </c>
      <c r="E254" s="220" t="s">
        <v>311</v>
      </c>
      <c r="F254" s="221" t="s">
        <v>312</v>
      </c>
      <c r="G254" s="222" t="s">
        <v>183</v>
      </c>
      <c r="H254" s="223">
        <v>41.6</v>
      </c>
      <c r="I254" s="224"/>
      <c r="J254" s="225">
        <f>ROUND(I254*H254,2)</f>
        <v>0</v>
      </c>
      <c r="K254" s="221" t="s">
        <v>177</v>
      </c>
      <c r="L254" s="45"/>
      <c r="M254" s="226" t="s">
        <v>1</v>
      </c>
      <c r="N254" s="227" t="s">
        <v>38</v>
      </c>
      <c r="O254" s="92"/>
      <c r="P254" s="228">
        <f>O254*H254</f>
        <v>0</v>
      </c>
      <c r="Q254" s="228">
        <v>0.00058</v>
      </c>
      <c r="R254" s="228">
        <f>Q254*H254</f>
        <v>0.024128</v>
      </c>
      <c r="S254" s="228">
        <v>0</v>
      </c>
      <c r="T254" s="229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0" t="s">
        <v>238</v>
      </c>
      <c r="AT254" s="230" t="s">
        <v>153</v>
      </c>
      <c r="AU254" s="230" t="s">
        <v>83</v>
      </c>
      <c r="AY254" s="18" t="s">
        <v>150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18" t="s">
        <v>81</v>
      </c>
      <c r="BK254" s="231">
        <f>ROUND(I254*H254,2)</f>
        <v>0</v>
      </c>
      <c r="BL254" s="18" t="s">
        <v>238</v>
      </c>
      <c r="BM254" s="230" t="s">
        <v>313</v>
      </c>
    </row>
    <row r="255" s="14" customFormat="1">
      <c r="A255" s="14"/>
      <c r="B255" s="243"/>
      <c r="C255" s="244"/>
      <c r="D255" s="234" t="s">
        <v>166</v>
      </c>
      <c r="E255" s="245" t="s">
        <v>1</v>
      </c>
      <c r="F255" s="246" t="s">
        <v>314</v>
      </c>
      <c r="G255" s="244"/>
      <c r="H255" s="247">
        <v>9.6</v>
      </c>
      <c r="I255" s="248"/>
      <c r="J255" s="244"/>
      <c r="K255" s="244"/>
      <c r="L255" s="249"/>
      <c r="M255" s="250"/>
      <c r="N255" s="251"/>
      <c r="O255" s="251"/>
      <c r="P255" s="251"/>
      <c r="Q255" s="251"/>
      <c r="R255" s="251"/>
      <c r="S255" s="251"/>
      <c r="T255" s="252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3" t="s">
        <v>166</v>
      </c>
      <c r="AU255" s="253" t="s">
        <v>83</v>
      </c>
      <c r="AV255" s="14" t="s">
        <v>83</v>
      </c>
      <c r="AW255" s="14" t="s">
        <v>30</v>
      </c>
      <c r="AX255" s="14" t="s">
        <v>73</v>
      </c>
      <c r="AY255" s="253" t="s">
        <v>150</v>
      </c>
    </row>
    <row r="256" s="14" customFormat="1">
      <c r="A256" s="14"/>
      <c r="B256" s="243"/>
      <c r="C256" s="244"/>
      <c r="D256" s="234" t="s">
        <v>166</v>
      </c>
      <c r="E256" s="245" t="s">
        <v>1</v>
      </c>
      <c r="F256" s="246" t="s">
        <v>173</v>
      </c>
      <c r="G256" s="244"/>
      <c r="H256" s="247">
        <v>32</v>
      </c>
      <c r="I256" s="248"/>
      <c r="J256" s="244"/>
      <c r="K256" s="244"/>
      <c r="L256" s="249"/>
      <c r="M256" s="250"/>
      <c r="N256" s="251"/>
      <c r="O256" s="251"/>
      <c r="P256" s="251"/>
      <c r="Q256" s="251"/>
      <c r="R256" s="251"/>
      <c r="S256" s="251"/>
      <c r="T256" s="252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3" t="s">
        <v>166</v>
      </c>
      <c r="AU256" s="253" t="s">
        <v>83</v>
      </c>
      <c r="AV256" s="14" t="s">
        <v>83</v>
      </c>
      <c r="AW256" s="14" t="s">
        <v>30</v>
      </c>
      <c r="AX256" s="14" t="s">
        <v>73</v>
      </c>
      <c r="AY256" s="253" t="s">
        <v>150</v>
      </c>
    </row>
    <row r="257" s="16" customFormat="1">
      <c r="A257" s="16"/>
      <c r="B257" s="265"/>
      <c r="C257" s="266"/>
      <c r="D257" s="234" t="s">
        <v>166</v>
      </c>
      <c r="E257" s="267" t="s">
        <v>1</v>
      </c>
      <c r="F257" s="268" t="s">
        <v>174</v>
      </c>
      <c r="G257" s="266"/>
      <c r="H257" s="269">
        <v>41.6</v>
      </c>
      <c r="I257" s="270"/>
      <c r="J257" s="266"/>
      <c r="K257" s="266"/>
      <c r="L257" s="271"/>
      <c r="M257" s="272"/>
      <c r="N257" s="273"/>
      <c r="O257" s="273"/>
      <c r="P257" s="273"/>
      <c r="Q257" s="273"/>
      <c r="R257" s="273"/>
      <c r="S257" s="273"/>
      <c r="T257" s="274"/>
      <c r="U257" s="16"/>
      <c r="V257" s="16"/>
      <c r="W257" s="16"/>
      <c r="X257" s="16"/>
      <c r="Y257" s="16"/>
      <c r="Z257" s="16"/>
      <c r="AA257" s="16"/>
      <c r="AB257" s="16"/>
      <c r="AC257" s="16"/>
      <c r="AD257" s="16"/>
      <c r="AE257" s="16"/>
      <c r="AT257" s="275" t="s">
        <v>166</v>
      </c>
      <c r="AU257" s="275" t="s">
        <v>83</v>
      </c>
      <c r="AV257" s="16" t="s">
        <v>157</v>
      </c>
      <c r="AW257" s="16" t="s">
        <v>30</v>
      </c>
      <c r="AX257" s="16" t="s">
        <v>81</v>
      </c>
      <c r="AY257" s="275" t="s">
        <v>150</v>
      </c>
    </row>
    <row r="258" s="2" customFormat="1" ht="33" customHeight="1">
      <c r="A258" s="39"/>
      <c r="B258" s="40"/>
      <c r="C258" s="281" t="s">
        <v>488</v>
      </c>
      <c r="D258" s="281" t="s">
        <v>304</v>
      </c>
      <c r="E258" s="282" t="s">
        <v>305</v>
      </c>
      <c r="F258" s="283" t="s">
        <v>306</v>
      </c>
      <c r="G258" s="284" t="s">
        <v>163</v>
      </c>
      <c r="H258" s="285">
        <v>4.992</v>
      </c>
      <c r="I258" s="286"/>
      <c r="J258" s="287">
        <f>ROUND(I258*H258,2)</f>
        <v>0</v>
      </c>
      <c r="K258" s="283" t="s">
        <v>177</v>
      </c>
      <c r="L258" s="288"/>
      <c r="M258" s="289" t="s">
        <v>1</v>
      </c>
      <c r="N258" s="290" t="s">
        <v>38</v>
      </c>
      <c r="O258" s="92"/>
      <c r="P258" s="228">
        <f>O258*H258</f>
        <v>0</v>
      </c>
      <c r="Q258" s="228">
        <v>0.021999999999999996</v>
      </c>
      <c r="R258" s="228">
        <f>Q258*H258</f>
        <v>0.10982399999999998</v>
      </c>
      <c r="S258" s="228">
        <v>0</v>
      </c>
      <c r="T258" s="229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0" t="s">
        <v>307</v>
      </c>
      <c r="AT258" s="230" t="s">
        <v>304</v>
      </c>
      <c r="AU258" s="230" t="s">
        <v>83</v>
      </c>
      <c r="AY258" s="18" t="s">
        <v>150</v>
      </c>
      <c r="BE258" s="231">
        <f>IF(N258="základní",J258,0)</f>
        <v>0</v>
      </c>
      <c r="BF258" s="231">
        <f>IF(N258="snížená",J258,0)</f>
        <v>0</v>
      </c>
      <c r="BG258" s="231">
        <f>IF(N258="zákl. přenesená",J258,0)</f>
        <v>0</v>
      </c>
      <c r="BH258" s="231">
        <f>IF(N258="sníž. přenesená",J258,0)</f>
        <v>0</v>
      </c>
      <c r="BI258" s="231">
        <f>IF(N258="nulová",J258,0)</f>
        <v>0</v>
      </c>
      <c r="BJ258" s="18" t="s">
        <v>81</v>
      </c>
      <c r="BK258" s="231">
        <f>ROUND(I258*H258,2)</f>
        <v>0</v>
      </c>
      <c r="BL258" s="18" t="s">
        <v>238</v>
      </c>
      <c r="BM258" s="230" t="s">
        <v>316</v>
      </c>
    </row>
    <row r="259" s="14" customFormat="1">
      <c r="A259" s="14"/>
      <c r="B259" s="243"/>
      <c r="C259" s="244"/>
      <c r="D259" s="234" t="s">
        <v>166</v>
      </c>
      <c r="E259" s="245" t="s">
        <v>1</v>
      </c>
      <c r="F259" s="246" t="s">
        <v>317</v>
      </c>
      <c r="G259" s="244"/>
      <c r="H259" s="247">
        <v>1.152</v>
      </c>
      <c r="I259" s="248"/>
      <c r="J259" s="244"/>
      <c r="K259" s="244"/>
      <c r="L259" s="249"/>
      <c r="M259" s="250"/>
      <c r="N259" s="251"/>
      <c r="O259" s="251"/>
      <c r="P259" s="251"/>
      <c r="Q259" s="251"/>
      <c r="R259" s="251"/>
      <c r="S259" s="251"/>
      <c r="T259" s="252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3" t="s">
        <v>166</v>
      </c>
      <c r="AU259" s="253" t="s">
        <v>83</v>
      </c>
      <c r="AV259" s="14" t="s">
        <v>83</v>
      </c>
      <c r="AW259" s="14" t="s">
        <v>30</v>
      </c>
      <c r="AX259" s="14" t="s">
        <v>73</v>
      </c>
      <c r="AY259" s="253" t="s">
        <v>150</v>
      </c>
    </row>
    <row r="260" s="14" customFormat="1">
      <c r="A260" s="14"/>
      <c r="B260" s="243"/>
      <c r="C260" s="244"/>
      <c r="D260" s="234" t="s">
        <v>166</v>
      </c>
      <c r="E260" s="245" t="s">
        <v>1</v>
      </c>
      <c r="F260" s="246" t="s">
        <v>318</v>
      </c>
      <c r="G260" s="244"/>
      <c r="H260" s="247">
        <v>3.84</v>
      </c>
      <c r="I260" s="248"/>
      <c r="J260" s="244"/>
      <c r="K260" s="244"/>
      <c r="L260" s="249"/>
      <c r="M260" s="250"/>
      <c r="N260" s="251"/>
      <c r="O260" s="251"/>
      <c r="P260" s="251"/>
      <c r="Q260" s="251"/>
      <c r="R260" s="251"/>
      <c r="S260" s="251"/>
      <c r="T260" s="252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3" t="s">
        <v>166</v>
      </c>
      <c r="AU260" s="253" t="s">
        <v>83</v>
      </c>
      <c r="AV260" s="14" t="s">
        <v>83</v>
      </c>
      <c r="AW260" s="14" t="s">
        <v>30</v>
      </c>
      <c r="AX260" s="14" t="s">
        <v>73</v>
      </c>
      <c r="AY260" s="253" t="s">
        <v>150</v>
      </c>
    </row>
    <row r="261" s="16" customFormat="1">
      <c r="A261" s="16"/>
      <c r="B261" s="265"/>
      <c r="C261" s="266"/>
      <c r="D261" s="234" t="s">
        <v>166</v>
      </c>
      <c r="E261" s="267" t="s">
        <v>1</v>
      </c>
      <c r="F261" s="268" t="s">
        <v>174</v>
      </c>
      <c r="G261" s="266"/>
      <c r="H261" s="269">
        <v>4.992</v>
      </c>
      <c r="I261" s="270"/>
      <c r="J261" s="266"/>
      <c r="K261" s="266"/>
      <c r="L261" s="271"/>
      <c r="M261" s="272"/>
      <c r="N261" s="273"/>
      <c r="O261" s="273"/>
      <c r="P261" s="273"/>
      <c r="Q261" s="273"/>
      <c r="R261" s="273"/>
      <c r="S261" s="273"/>
      <c r="T261" s="274"/>
      <c r="U261" s="16"/>
      <c r="V261" s="16"/>
      <c r="W261" s="16"/>
      <c r="X261" s="16"/>
      <c r="Y261" s="16"/>
      <c r="Z261" s="16"/>
      <c r="AA261" s="16"/>
      <c r="AB261" s="16"/>
      <c r="AC261" s="16"/>
      <c r="AD261" s="16"/>
      <c r="AE261" s="16"/>
      <c r="AT261" s="275" t="s">
        <v>166</v>
      </c>
      <c r="AU261" s="275" t="s">
        <v>83</v>
      </c>
      <c r="AV261" s="16" t="s">
        <v>157</v>
      </c>
      <c r="AW261" s="16" t="s">
        <v>30</v>
      </c>
      <c r="AX261" s="16" t="s">
        <v>81</v>
      </c>
      <c r="AY261" s="275" t="s">
        <v>150</v>
      </c>
    </row>
    <row r="262" s="2" customFormat="1" ht="24.15" customHeight="1">
      <c r="A262" s="39"/>
      <c r="B262" s="40"/>
      <c r="C262" s="219" t="s">
        <v>489</v>
      </c>
      <c r="D262" s="219" t="s">
        <v>153</v>
      </c>
      <c r="E262" s="220" t="s">
        <v>320</v>
      </c>
      <c r="F262" s="221" t="s">
        <v>321</v>
      </c>
      <c r="G262" s="222" t="s">
        <v>237</v>
      </c>
      <c r="H262" s="276"/>
      <c r="I262" s="224"/>
      <c r="J262" s="225">
        <f>ROUND(I262*H262,2)</f>
        <v>0</v>
      </c>
      <c r="K262" s="221" t="s">
        <v>177</v>
      </c>
      <c r="L262" s="45"/>
      <c r="M262" s="226" t="s">
        <v>1</v>
      </c>
      <c r="N262" s="227" t="s">
        <v>38</v>
      </c>
      <c r="O262" s="92"/>
      <c r="P262" s="228">
        <f>O262*H262</f>
        <v>0</v>
      </c>
      <c r="Q262" s="228">
        <v>0</v>
      </c>
      <c r="R262" s="228">
        <f>Q262*H262</f>
        <v>0</v>
      </c>
      <c r="S262" s="228">
        <v>0</v>
      </c>
      <c r="T262" s="229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0" t="s">
        <v>238</v>
      </c>
      <c r="AT262" s="230" t="s">
        <v>153</v>
      </c>
      <c r="AU262" s="230" t="s">
        <v>83</v>
      </c>
      <c r="AY262" s="18" t="s">
        <v>150</v>
      </c>
      <c r="BE262" s="231">
        <f>IF(N262="základní",J262,0)</f>
        <v>0</v>
      </c>
      <c r="BF262" s="231">
        <f>IF(N262="snížená",J262,0)</f>
        <v>0</v>
      </c>
      <c r="BG262" s="231">
        <f>IF(N262="zákl. přenesená",J262,0)</f>
        <v>0</v>
      </c>
      <c r="BH262" s="231">
        <f>IF(N262="sníž. přenesená",J262,0)</f>
        <v>0</v>
      </c>
      <c r="BI262" s="231">
        <f>IF(N262="nulová",J262,0)</f>
        <v>0</v>
      </c>
      <c r="BJ262" s="18" t="s">
        <v>81</v>
      </c>
      <c r="BK262" s="231">
        <f>ROUND(I262*H262,2)</f>
        <v>0</v>
      </c>
      <c r="BL262" s="18" t="s">
        <v>238</v>
      </c>
      <c r="BM262" s="230" t="s">
        <v>322</v>
      </c>
    </row>
    <row r="263" s="12" customFormat="1" ht="22.8" customHeight="1">
      <c r="A263" s="12"/>
      <c r="B263" s="203"/>
      <c r="C263" s="204"/>
      <c r="D263" s="205" t="s">
        <v>72</v>
      </c>
      <c r="E263" s="217" t="s">
        <v>323</v>
      </c>
      <c r="F263" s="217" t="s">
        <v>324</v>
      </c>
      <c r="G263" s="204"/>
      <c r="H263" s="204"/>
      <c r="I263" s="207"/>
      <c r="J263" s="218">
        <f>BK263</f>
        <v>0</v>
      </c>
      <c r="K263" s="204"/>
      <c r="L263" s="209"/>
      <c r="M263" s="210"/>
      <c r="N263" s="211"/>
      <c r="O263" s="211"/>
      <c r="P263" s="212">
        <f>SUM(P264:P279)</f>
        <v>0</v>
      </c>
      <c r="Q263" s="211"/>
      <c r="R263" s="212">
        <f>SUM(R264:R279)</f>
        <v>0.35948219999999996</v>
      </c>
      <c r="S263" s="211"/>
      <c r="T263" s="213">
        <f>SUM(T264:T279)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14" t="s">
        <v>83</v>
      </c>
      <c r="AT263" s="215" t="s">
        <v>72</v>
      </c>
      <c r="AU263" s="215" t="s">
        <v>81</v>
      </c>
      <c r="AY263" s="214" t="s">
        <v>150</v>
      </c>
      <c r="BK263" s="216">
        <f>SUM(BK264:BK279)</f>
        <v>0</v>
      </c>
    </row>
    <row r="264" s="2" customFormat="1" ht="24.15" customHeight="1">
      <c r="A264" s="39"/>
      <c r="B264" s="40"/>
      <c r="C264" s="219" t="s">
        <v>490</v>
      </c>
      <c r="D264" s="219" t="s">
        <v>153</v>
      </c>
      <c r="E264" s="220" t="s">
        <v>325</v>
      </c>
      <c r="F264" s="221" t="s">
        <v>326</v>
      </c>
      <c r="G264" s="222" t="s">
        <v>163</v>
      </c>
      <c r="H264" s="223">
        <v>47.74</v>
      </c>
      <c r="I264" s="224"/>
      <c r="J264" s="225">
        <f>ROUND(I264*H264,2)</f>
        <v>0</v>
      </c>
      <c r="K264" s="221" t="s">
        <v>177</v>
      </c>
      <c r="L264" s="45"/>
      <c r="M264" s="226" t="s">
        <v>1</v>
      </c>
      <c r="N264" s="227" t="s">
        <v>38</v>
      </c>
      <c r="O264" s="92"/>
      <c r="P264" s="228">
        <f>O264*H264</f>
        <v>0</v>
      </c>
      <c r="Q264" s="228">
        <v>0</v>
      </c>
      <c r="R264" s="228">
        <f>Q264*H264</f>
        <v>0</v>
      </c>
      <c r="S264" s="228">
        <v>0</v>
      </c>
      <c r="T264" s="229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30" t="s">
        <v>238</v>
      </c>
      <c r="AT264" s="230" t="s">
        <v>153</v>
      </c>
      <c r="AU264" s="230" t="s">
        <v>83</v>
      </c>
      <c r="AY264" s="18" t="s">
        <v>150</v>
      </c>
      <c r="BE264" s="231">
        <f>IF(N264="základní",J264,0)</f>
        <v>0</v>
      </c>
      <c r="BF264" s="231">
        <f>IF(N264="snížená",J264,0)</f>
        <v>0</v>
      </c>
      <c r="BG264" s="231">
        <f>IF(N264="zákl. přenesená",J264,0)</f>
        <v>0</v>
      </c>
      <c r="BH264" s="231">
        <f>IF(N264="sníž. přenesená",J264,0)</f>
        <v>0</v>
      </c>
      <c r="BI264" s="231">
        <f>IF(N264="nulová",J264,0)</f>
        <v>0</v>
      </c>
      <c r="BJ264" s="18" t="s">
        <v>81</v>
      </c>
      <c r="BK264" s="231">
        <f>ROUND(I264*H264,2)</f>
        <v>0</v>
      </c>
      <c r="BL264" s="18" t="s">
        <v>238</v>
      </c>
      <c r="BM264" s="230" t="s">
        <v>327</v>
      </c>
    </row>
    <row r="265" s="14" customFormat="1">
      <c r="A265" s="14"/>
      <c r="B265" s="243"/>
      <c r="C265" s="244"/>
      <c r="D265" s="234" t="s">
        <v>166</v>
      </c>
      <c r="E265" s="245" t="s">
        <v>1</v>
      </c>
      <c r="F265" s="246" t="s">
        <v>328</v>
      </c>
      <c r="G265" s="244"/>
      <c r="H265" s="247">
        <v>47.74</v>
      </c>
      <c r="I265" s="248"/>
      <c r="J265" s="244"/>
      <c r="K265" s="244"/>
      <c r="L265" s="249"/>
      <c r="M265" s="250"/>
      <c r="N265" s="251"/>
      <c r="O265" s="251"/>
      <c r="P265" s="251"/>
      <c r="Q265" s="251"/>
      <c r="R265" s="251"/>
      <c r="S265" s="251"/>
      <c r="T265" s="252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3" t="s">
        <v>166</v>
      </c>
      <c r="AU265" s="253" t="s">
        <v>83</v>
      </c>
      <c r="AV265" s="14" t="s">
        <v>83</v>
      </c>
      <c r="AW265" s="14" t="s">
        <v>30</v>
      </c>
      <c r="AX265" s="14" t="s">
        <v>81</v>
      </c>
      <c r="AY265" s="253" t="s">
        <v>150</v>
      </c>
    </row>
    <row r="266" s="2" customFormat="1" ht="16.5" customHeight="1">
      <c r="A266" s="39"/>
      <c r="B266" s="40"/>
      <c r="C266" s="219" t="s">
        <v>491</v>
      </c>
      <c r="D266" s="219" t="s">
        <v>153</v>
      </c>
      <c r="E266" s="220" t="s">
        <v>330</v>
      </c>
      <c r="F266" s="221" t="s">
        <v>331</v>
      </c>
      <c r="G266" s="222" t="s">
        <v>163</v>
      </c>
      <c r="H266" s="223">
        <v>47.74</v>
      </c>
      <c r="I266" s="224"/>
      <c r="J266" s="225">
        <f>ROUND(I266*H266,2)</f>
        <v>0</v>
      </c>
      <c r="K266" s="221" t="s">
        <v>177</v>
      </c>
      <c r="L266" s="45"/>
      <c r="M266" s="226" t="s">
        <v>1</v>
      </c>
      <c r="N266" s="227" t="s">
        <v>38</v>
      </c>
      <c r="O266" s="92"/>
      <c r="P266" s="228">
        <f>O266*H266</f>
        <v>0</v>
      </c>
      <c r="Q266" s="228">
        <v>0</v>
      </c>
      <c r="R266" s="228">
        <f>Q266*H266</f>
        <v>0</v>
      </c>
      <c r="S266" s="228">
        <v>0</v>
      </c>
      <c r="T266" s="229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0" t="s">
        <v>238</v>
      </c>
      <c r="AT266" s="230" t="s">
        <v>153</v>
      </c>
      <c r="AU266" s="230" t="s">
        <v>83</v>
      </c>
      <c r="AY266" s="18" t="s">
        <v>150</v>
      </c>
      <c r="BE266" s="231">
        <f>IF(N266="základní",J266,0)</f>
        <v>0</v>
      </c>
      <c r="BF266" s="231">
        <f>IF(N266="snížená",J266,0)</f>
        <v>0</v>
      </c>
      <c r="BG266" s="231">
        <f>IF(N266="zákl. přenesená",J266,0)</f>
        <v>0</v>
      </c>
      <c r="BH266" s="231">
        <f>IF(N266="sníž. přenesená",J266,0)</f>
        <v>0</v>
      </c>
      <c r="BI266" s="231">
        <f>IF(N266="nulová",J266,0)</f>
        <v>0</v>
      </c>
      <c r="BJ266" s="18" t="s">
        <v>81</v>
      </c>
      <c r="BK266" s="231">
        <f>ROUND(I266*H266,2)</f>
        <v>0</v>
      </c>
      <c r="BL266" s="18" t="s">
        <v>238</v>
      </c>
      <c r="BM266" s="230" t="s">
        <v>332</v>
      </c>
    </row>
    <row r="267" s="14" customFormat="1">
      <c r="A267" s="14"/>
      <c r="B267" s="243"/>
      <c r="C267" s="244"/>
      <c r="D267" s="234" t="s">
        <v>166</v>
      </c>
      <c r="E267" s="245" t="s">
        <v>1</v>
      </c>
      <c r="F267" s="246" t="s">
        <v>328</v>
      </c>
      <c r="G267" s="244"/>
      <c r="H267" s="247">
        <v>47.74</v>
      </c>
      <c r="I267" s="248"/>
      <c r="J267" s="244"/>
      <c r="K267" s="244"/>
      <c r="L267" s="249"/>
      <c r="M267" s="250"/>
      <c r="N267" s="251"/>
      <c r="O267" s="251"/>
      <c r="P267" s="251"/>
      <c r="Q267" s="251"/>
      <c r="R267" s="251"/>
      <c r="S267" s="251"/>
      <c r="T267" s="252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3" t="s">
        <v>166</v>
      </c>
      <c r="AU267" s="253" t="s">
        <v>83</v>
      </c>
      <c r="AV267" s="14" t="s">
        <v>83</v>
      </c>
      <c r="AW267" s="14" t="s">
        <v>30</v>
      </c>
      <c r="AX267" s="14" t="s">
        <v>81</v>
      </c>
      <c r="AY267" s="253" t="s">
        <v>150</v>
      </c>
    </row>
    <row r="268" s="2" customFormat="1" ht="24.15" customHeight="1">
      <c r="A268" s="39"/>
      <c r="B268" s="40"/>
      <c r="C268" s="219" t="s">
        <v>492</v>
      </c>
      <c r="D268" s="219" t="s">
        <v>153</v>
      </c>
      <c r="E268" s="220" t="s">
        <v>334</v>
      </c>
      <c r="F268" s="221" t="s">
        <v>335</v>
      </c>
      <c r="G268" s="222" t="s">
        <v>163</v>
      </c>
      <c r="H268" s="223">
        <v>47.74</v>
      </c>
      <c r="I268" s="224"/>
      <c r="J268" s="225">
        <f>ROUND(I268*H268,2)</f>
        <v>0</v>
      </c>
      <c r="K268" s="221" t="s">
        <v>177</v>
      </c>
      <c r="L268" s="45"/>
      <c r="M268" s="226" t="s">
        <v>1</v>
      </c>
      <c r="N268" s="227" t="s">
        <v>38</v>
      </c>
      <c r="O268" s="92"/>
      <c r="P268" s="228">
        <f>O268*H268</f>
        <v>0</v>
      </c>
      <c r="Q268" s="228">
        <v>3E-05</v>
      </c>
      <c r="R268" s="228">
        <f>Q268*H268</f>
        <v>0.0014322000000000002</v>
      </c>
      <c r="S268" s="228">
        <v>0</v>
      </c>
      <c r="T268" s="229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0" t="s">
        <v>238</v>
      </c>
      <c r="AT268" s="230" t="s">
        <v>153</v>
      </c>
      <c r="AU268" s="230" t="s">
        <v>83</v>
      </c>
      <c r="AY268" s="18" t="s">
        <v>150</v>
      </c>
      <c r="BE268" s="231">
        <f>IF(N268="základní",J268,0)</f>
        <v>0</v>
      </c>
      <c r="BF268" s="231">
        <f>IF(N268="snížená",J268,0)</f>
        <v>0</v>
      </c>
      <c r="BG268" s="231">
        <f>IF(N268="zákl. přenesená",J268,0)</f>
        <v>0</v>
      </c>
      <c r="BH268" s="231">
        <f>IF(N268="sníž. přenesená",J268,0)</f>
        <v>0</v>
      </c>
      <c r="BI268" s="231">
        <f>IF(N268="nulová",J268,0)</f>
        <v>0</v>
      </c>
      <c r="BJ268" s="18" t="s">
        <v>81</v>
      </c>
      <c r="BK268" s="231">
        <f>ROUND(I268*H268,2)</f>
        <v>0</v>
      </c>
      <c r="BL268" s="18" t="s">
        <v>238</v>
      </c>
      <c r="BM268" s="230" t="s">
        <v>336</v>
      </c>
    </row>
    <row r="269" s="14" customFormat="1">
      <c r="A269" s="14"/>
      <c r="B269" s="243"/>
      <c r="C269" s="244"/>
      <c r="D269" s="234" t="s">
        <v>166</v>
      </c>
      <c r="E269" s="245" t="s">
        <v>1</v>
      </c>
      <c r="F269" s="246" t="s">
        <v>328</v>
      </c>
      <c r="G269" s="244"/>
      <c r="H269" s="247">
        <v>47.74</v>
      </c>
      <c r="I269" s="248"/>
      <c r="J269" s="244"/>
      <c r="K269" s="244"/>
      <c r="L269" s="249"/>
      <c r="M269" s="250"/>
      <c r="N269" s="251"/>
      <c r="O269" s="251"/>
      <c r="P269" s="251"/>
      <c r="Q269" s="251"/>
      <c r="R269" s="251"/>
      <c r="S269" s="251"/>
      <c r="T269" s="252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3" t="s">
        <v>166</v>
      </c>
      <c r="AU269" s="253" t="s">
        <v>83</v>
      </c>
      <c r="AV269" s="14" t="s">
        <v>83</v>
      </c>
      <c r="AW269" s="14" t="s">
        <v>30</v>
      </c>
      <c r="AX269" s="14" t="s">
        <v>81</v>
      </c>
      <c r="AY269" s="253" t="s">
        <v>150</v>
      </c>
    </row>
    <row r="270" s="2" customFormat="1" ht="33" customHeight="1">
      <c r="A270" s="39"/>
      <c r="B270" s="40"/>
      <c r="C270" s="219" t="s">
        <v>493</v>
      </c>
      <c r="D270" s="219" t="s">
        <v>153</v>
      </c>
      <c r="E270" s="220" t="s">
        <v>338</v>
      </c>
      <c r="F270" s="221" t="s">
        <v>339</v>
      </c>
      <c r="G270" s="222" t="s">
        <v>163</v>
      </c>
      <c r="H270" s="223">
        <v>47.74</v>
      </c>
      <c r="I270" s="224"/>
      <c r="J270" s="225">
        <f>ROUND(I270*H270,2)</f>
        <v>0</v>
      </c>
      <c r="K270" s="221" t="s">
        <v>164</v>
      </c>
      <c r="L270" s="45"/>
      <c r="M270" s="226" t="s">
        <v>1</v>
      </c>
      <c r="N270" s="227" t="s">
        <v>38</v>
      </c>
      <c r="O270" s="92"/>
      <c r="P270" s="228">
        <f>O270*H270</f>
        <v>0</v>
      </c>
      <c r="Q270" s="228">
        <v>0.0075</v>
      </c>
      <c r="R270" s="228">
        <f>Q270*H270</f>
        <v>0.35804999999999996</v>
      </c>
      <c r="S270" s="228">
        <v>0</v>
      </c>
      <c r="T270" s="229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0" t="s">
        <v>238</v>
      </c>
      <c r="AT270" s="230" t="s">
        <v>153</v>
      </c>
      <c r="AU270" s="230" t="s">
        <v>83</v>
      </c>
      <c r="AY270" s="18" t="s">
        <v>150</v>
      </c>
      <c r="BE270" s="231">
        <f>IF(N270="základní",J270,0)</f>
        <v>0</v>
      </c>
      <c r="BF270" s="231">
        <f>IF(N270="snížená",J270,0)</f>
        <v>0</v>
      </c>
      <c r="BG270" s="231">
        <f>IF(N270="zákl. přenesená",J270,0)</f>
        <v>0</v>
      </c>
      <c r="BH270" s="231">
        <f>IF(N270="sníž. přenesená",J270,0)</f>
        <v>0</v>
      </c>
      <c r="BI270" s="231">
        <f>IF(N270="nulová",J270,0)</f>
        <v>0</v>
      </c>
      <c r="BJ270" s="18" t="s">
        <v>81</v>
      </c>
      <c r="BK270" s="231">
        <f>ROUND(I270*H270,2)</f>
        <v>0</v>
      </c>
      <c r="BL270" s="18" t="s">
        <v>238</v>
      </c>
      <c r="BM270" s="230" t="s">
        <v>340</v>
      </c>
    </row>
    <row r="271" s="14" customFormat="1">
      <c r="A271" s="14"/>
      <c r="B271" s="243"/>
      <c r="C271" s="244"/>
      <c r="D271" s="234" t="s">
        <v>166</v>
      </c>
      <c r="E271" s="245" t="s">
        <v>1</v>
      </c>
      <c r="F271" s="246" t="s">
        <v>328</v>
      </c>
      <c r="G271" s="244"/>
      <c r="H271" s="247">
        <v>47.74</v>
      </c>
      <c r="I271" s="248"/>
      <c r="J271" s="244"/>
      <c r="K271" s="244"/>
      <c r="L271" s="249"/>
      <c r="M271" s="250"/>
      <c r="N271" s="251"/>
      <c r="O271" s="251"/>
      <c r="P271" s="251"/>
      <c r="Q271" s="251"/>
      <c r="R271" s="251"/>
      <c r="S271" s="251"/>
      <c r="T271" s="252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3" t="s">
        <v>166</v>
      </c>
      <c r="AU271" s="253" t="s">
        <v>83</v>
      </c>
      <c r="AV271" s="14" t="s">
        <v>83</v>
      </c>
      <c r="AW271" s="14" t="s">
        <v>30</v>
      </c>
      <c r="AX271" s="14" t="s">
        <v>81</v>
      </c>
      <c r="AY271" s="253" t="s">
        <v>150</v>
      </c>
    </row>
    <row r="272" s="2" customFormat="1" ht="24.15" customHeight="1">
      <c r="A272" s="39"/>
      <c r="B272" s="40"/>
      <c r="C272" s="219" t="s">
        <v>494</v>
      </c>
      <c r="D272" s="219" t="s">
        <v>153</v>
      </c>
      <c r="E272" s="220" t="s">
        <v>342</v>
      </c>
      <c r="F272" s="221" t="s">
        <v>343</v>
      </c>
      <c r="G272" s="222" t="s">
        <v>237</v>
      </c>
      <c r="H272" s="276"/>
      <c r="I272" s="224"/>
      <c r="J272" s="225">
        <f>ROUND(I272*H272,2)</f>
        <v>0</v>
      </c>
      <c r="K272" s="221" t="s">
        <v>177</v>
      </c>
      <c r="L272" s="45"/>
      <c r="M272" s="226" t="s">
        <v>1</v>
      </c>
      <c r="N272" s="227" t="s">
        <v>38</v>
      </c>
      <c r="O272" s="92"/>
      <c r="P272" s="228">
        <f>O272*H272</f>
        <v>0</v>
      </c>
      <c r="Q272" s="228">
        <v>0</v>
      </c>
      <c r="R272" s="228">
        <f>Q272*H272</f>
        <v>0</v>
      </c>
      <c r="S272" s="228">
        <v>0</v>
      </c>
      <c r="T272" s="229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0" t="s">
        <v>238</v>
      </c>
      <c r="AT272" s="230" t="s">
        <v>153</v>
      </c>
      <c r="AU272" s="230" t="s">
        <v>83</v>
      </c>
      <c r="AY272" s="18" t="s">
        <v>150</v>
      </c>
      <c r="BE272" s="231">
        <f>IF(N272="základní",J272,0)</f>
        <v>0</v>
      </c>
      <c r="BF272" s="231">
        <f>IF(N272="snížená",J272,0)</f>
        <v>0</v>
      </c>
      <c r="BG272" s="231">
        <f>IF(N272="zákl. přenesená",J272,0)</f>
        <v>0</v>
      </c>
      <c r="BH272" s="231">
        <f>IF(N272="sníž. přenesená",J272,0)</f>
        <v>0</v>
      </c>
      <c r="BI272" s="231">
        <f>IF(N272="nulová",J272,0)</f>
        <v>0</v>
      </c>
      <c r="BJ272" s="18" t="s">
        <v>81</v>
      </c>
      <c r="BK272" s="231">
        <f>ROUND(I272*H272,2)</f>
        <v>0</v>
      </c>
      <c r="BL272" s="18" t="s">
        <v>238</v>
      </c>
      <c r="BM272" s="230" t="s">
        <v>344</v>
      </c>
    </row>
    <row r="273" s="2" customFormat="1" ht="24.15" customHeight="1">
      <c r="A273" s="39"/>
      <c r="B273" s="40"/>
      <c r="C273" s="219" t="s">
        <v>495</v>
      </c>
      <c r="D273" s="219" t="s">
        <v>153</v>
      </c>
      <c r="E273" s="220" t="s">
        <v>346</v>
      </c>
      <c r="F273" s="221" t="s">
        <v>347</v>
      </c>
      <c r="G273" s="222" t="s">
        <v>163</v>
      </c>
      <c r="H273" s="223">
        <v>47.74</v>
      </c>
      <c r="I273" s="224"/>
      <c r="J273" s="225">
        <f>ROUND(I273*H273,2)</f>
        <v>0</v>
      </c>
      <c r="K273" s="221" t="s">
        <v>1</v>
      </c>
      <c r="L273" s="45"/>
      <c r="M273" s="226" t="s">
        <v>1</v>
      </c>
      <c r="N273" s="227" t="s">
        <v>38</v>
      </c>
      <c r="O273" s="92"/>
      <c r="P273" s="228">
        <f>O273*H273</f>
        <v>0</v>
      </c>
      <c r="Q273" s="228">
        <v>0</v>
      </c>
      <c r="R273" s="228">
        <f>Q273*H273</f>
        <v>0</v>
      </c>
      <c r="S273" s="228">
        <v>0</v>
      </c>
      <c r="T273" s="229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0" t="s">
        <v>238</v>
      </c>
      <c r="AT273" s="230" t="s">
        <v>153</v>
      </c>
      <c r="AU273" s="230" t="s">
        <v>83</v>
      </c>
      <c r="AY273" s="18" t="s">
        <v>150</v>
      </c>
      <c r="BE273" s="231">
        <f>IF(N273="základní",J273,0)</f>
        <v>0</v>
      </c>
      <c r="BF273" s="231">
        <f>IF(N273="snížená",J273,0)</f>
        <v>0</v>
      </c>
      <c r="BG273" s="231">
        <f>IF(N273="zákl. přenesená",J273,0)</f>
        <v>0</v>
      </c>
      <c r="BH273" s="231">
        <f>IF(N273="sníž. přenesená",J273,0)</f>
        <v>0</v>
      </c>
      <c r="BI273" s="231">
        <f>IF(N273="nulová",J273,0)</f>
        <v>0</v>
      </c>
      <c r="BJ273" s="18" t="s">
        <v>81</v>
      </c>
      <c r="BK273" s="231">
        <f>ROUND(I273*H273,2)</f>
        <v>0</v>
      </c>
      <c r="BL273" s="18" t="s">
        <v>238</v>
      </c>
      <c r="BM273" s="230" t="s">
        <v>348</v>
      </c>
    </row>
    <row r="274" s="2" customFormat="1">
      <c r="A274" s="39"/>
      <c r="B274" s="40"/>
      <c r="C274" s="41"/>
      <c r="D274" s="234" t="s">
        <v>260</v>
      </c>
      <c r="E274" s="41"/>
      <c r="F274" s="277" t="s">
        <v>349</v>
      </c>
      <c r="G274" s="41"/>
      <c r="H274" s="41"/>
      <c r="I274" s="278"/>
      <c r="J274" s="41"/>
      <c r="K274" s="41"/>
      <c r="L274" s="45"/>
      <c r="M274" s="279"/>
      <c r="N274" s="280"/>
      <c r="O274" s="92"/>
      <c r="P274" s="92"/>
      <c r="Q274" s="92"/>
      <c r="R274" s="92"/>
      <c r="S274" s="92"/>
      <c r="T274" s="93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260</v>
      </c>
      <c r="AU274" s="18" t="s">
        <v>83</v>
      </c>
    </row>
    <row r="275" s="14" customFormat="1">
      <c r="A275" s="14"/>
      <c r="B275" s="243"/>
      <c r="C275" s="244"/>
      <c r="D275" s="234" t="s">
        <v>166</v>
      </c>
      <c r="E275" s="245" t="s">
        <v>1</v>
      </c>
      <c r="F275" s="246" t="s">
        <v>328</v>
      </c>
      <c r="G275" s="244"/>
      <c r="H275" s="247">
        <v>47.74</v>
      </c>
      <c r="I275" s="248"/>
      <c r="J275" s="244"/>
      <c r="K275" s="244"/>
      <c r="L275" s="249"/>
      <c r="M275" s="250"/>
      <c r="N275" s="251"/>
      <c r="O275" s="251"/>
      <c r="P275" s="251"/>
      <c r="Q275" s="251"/>
      <c r="R275" s="251"/>
      <c r="S275" s="251"/>
      <c r="T275" s="252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3" t="s">
        <v>166</v>
      </c>
      <c r="AU275" s="253" t="s">
        <v>83</v>
      </c>
      <c r="AV275" s="14" t="s">
        <v>83</v>
      </c>
      <c r="AW275" s="14" t="s">
        <v>30</v>
      </c>
      <c r="AX275" s="14" t="s">
        <v>81</v>
      </c>
      <c r="AY275" s="253" t="s">
        <v>150</v>
      </c>
    </row>
    <row r="276" s="2" customFormat="1" ht="16.5" customHeight="1">
      <c r="A276" s="39"/>
      <c r="B276" s="40"/>
      <c r="C276" s="219" t="s">
        <v>496</v>
      </c>
      <c r="D276" s="219" t="s">
        <v>153</v>
      </c>
      <c r="E276" s="220" t="s">
        <v>351</v>
      </c>
      <c r="F276" s="221" t="s">
        <v>352</v>
      </c>
      <c r="G276" s="222" t="s">
        <v>183</v>
      </c>
      <c r="H276" s="223">
        <v>40</v>
      </c>
      <c r="I276" s="224"/>
      <c r="J276" s="225">
        <f>ROUND(I276*H276,2)</f>
        <v>0</v>
      </c>
      <c r="K276" s="221" t="s">
        <v>1</v>
      </c>
      <c r="L276" s="45"/>
      <c r="M276" s="226" t="s">
        <v>1</v>
      </c>
      <c r="N276" s="227" t="s">
        <v>38</v>
      </c>
      <c r="O276" s="92"/>
      <c r="P276" s="228">
        <f>O276*H276</f>
        <v>0</v>
      </c>
      <c r="Q276" s="228">
        <v>0</v>
      </c>
      <c r="R276" s="228">
        <f>Q276*H276</f>
        <v>0</v>
      </c>
      <c r="S276" s="228">
        <v>0</v>
      </c>
      <c r="T276" s="229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0" t="s">
        <v>238</v>
      </c>
      <c r="AT276" s="230" t="s">
        <v>153</v>
      </c>
      <c r="AU276" s="230" t="s">
        <v>83</v>
      </c>
      <c r="AY276" s="18" t="s">
        <v>150</v>
      </c>
      <c r="BE276" s="231">
        <f>IF(N276="základní",J276,0)</f>
        <v>0</v>
      </c>
      <c r="BF276" s="231">
        <f>IF(N276="snížená",J276,0)</f>
        <v>0</v>
      </c>
      <c r="BG276" s="231">
        <f>IF(N276="zákl. přenesená",J276,0)</f>
        <v>0</v>
      </c>
      <c r="BH276" s="231">
        <f>IF(N276="sníž. přenesená",J276,0)</f>
        <v>0</v>
      </c>
      <c r="BI276" s="231">
        <f>IF(N276="nulová",J276,0)</f>
        <v>0</v>
      </c>
      <c r="BJ276" s="18" t="s">
        <v>81</v>
      </c>
      <c r="BK276" s="231">
        <f>ROUND(I276*H276,2)</f>
        <v>0</v>
      </c>
      <c r="BL276" s="18" t="s">
        <v>238</v>
      </c>
      <c r="BM276" s="230" t="s">
        <v>353</v>
      </c>
    </row>
    <row r="277" s="14" customFormat="1">
      <c r="A277" s="14"/>
      <c r="B277" s="243"/>
      <c r="C277" s="244"/>
      <c r="D277" s="234" t="s">
        <v>166</v>
      </c>
      <c r="E277" s="245" t="s">
        <v>1</v>
      </c>
      <c r="F277" s="246" t="s">
        <v>354</v>
      </c>
      <c r="G277" s="244"/>
      <c r="H277" s="247">
        <v>40</v>
      </c>
      <c r="I277" s="248"/>
      <c r="J277" s="244"/>
      <c r="K277" s="244"/>
      <c r="L277" s="249"/>
      <c r="M277" s="250"/>
      <c r="N277" s="251"/>
      <c r="O277" s="251"/>
      <c r="P277" s="251"/>
      <c r="Q277" s="251"/>
      <c r="R277" s="251"/>
      <c r="S277" s="251"/>
      <c r="T277" s="252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3" t="s">
        <v>166</v>
      </c>
      <c r="AU277" s="253" t="s">
        <v>83</v>
      </c>
      <c r="AV277" s="14" t="s">
        <v>83</v>
      </c>
      <c r="AW277" s="14" t="s">
        <v>30</v>
      </c>
      <c r="AX277" s="14" t="s">
        <v>81</v>
      </c>
      <c r="AY277" s="253" t="s">
        <v>150</v>
      </c>
    </row>
    <row r="278" s="2" customFormat="1" ht="16.5" customHeight="1">
      <c r="A278" s="39"/>
      <c r="B278" s="40"/>
      <c r="C278" s="219" t="s">
        <v>497</v>
      </c>
      <c r="D278" s="219" t="s">
        <v>153</v>
      </c>
      <c r="E278" s="220" t="s">
        <v>356</v>
      </c>
      <c r="F278" s="221" t="s">
        <v>357</v>
      </c>
      <c r="G278" s="222" t="s">
        <v>183</v>
      </c>
      <c r="H278" s="223">
        <v>4</v>
      </c>
      <c r="I278" s="224"/>
      <c r="J278" s="225">
        <f>ROUND(I278*H278,2)</f>
        <v>0</v>
      </c>
      <c r="K278" s="221" t="s">
        <v>1</v>
      </c>
      <c r="L278" s="45"/>
      <c r="M278" s="226" t="s">
        <v>1</v>
      </c>
      <c r="N278" s="227" t="s">
        <v>38</v>
      </c>
      <c r="O278" s="92"/>
      <c r="P278" s="228">
        <f>O278*H278</f>
        <v>0</v>
      </c>
      <c r="Q278" s="228">
        <v>0</v>
      </c>
      <c r="R278" s="228">
        <f>Q278*H278</f>
        <v>0</v>
      </c>
      <c r="S278" s="228">
        <v>0</v>
      </c>
      <c r="T278" s="229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0" t="s">
        <v>238</v>
      </c>
      <c r="AT278" s="230" t="s">
        <v>153</v>
      </c>
      <c r="AU278" s="230" t="s">
        <v>83</v>
      </c>
      <c r="AY278" s="18" t="s">
        <v>150</v>
      </c>
      <c r="BE278" s="231">
        <f>IF(N278="základní",J278,0)</f>
        <v>0</v>
      </c>
      <c r="BF278" s="231">
        <f>IF(N278="snížená",J278,0)</f>
        <v>0</v>
      </c>
      <c r="BG278" s="231">
        <f>IF(N278="zákl. přenesená",J278,0)</f>
        <v>0</v>
      </c>
      <c r="BH278" s="231">
        <f>IF(N278="sníž. přenesená",J278,0)</f>
        <v>0</v>
      </c>
      <c r="BI278" s="231">
        <f>IF(N278="nulová",J278,0)</f>
        <v>0</v>
      </c>
      <c r="BJ278" s="18" t="s">
        <v>81</v>
      </c>
      <c r="BK278" s="231">
        <f>ROUND(I278*H278,2)</f>
        <v>0</v>
      </c>
      <c r="BL278" s="18" t="s">
        <v>238</v>
      </c>
      <c r="BM278" s="230" t="s">
        <v>358</v>
      </c>
    </row>
    <row r="279" s="14" customFormat="1">
      <c r="A279" s="14"/>
      <c r="B279" s="243"/>
      <c r="C279" s="244"/>
      <c r="D279" s="234" t="s">
        <v>166</v>
      </c>
      <c r="E279" s="245" t="s">
        <v>1</v>
      </c>
      <c r="F279" s="246" t="s">
        <v>359</v>
      </c>
      <c r="G279" s="244"/>
      <c r="H279" s="247">
        <v>4</v>
      </c>
      <c r="I279" s="248"/>
      <c r="J279" s="244"/>
      <c r="K279" s="244"/>
      <c r="L279" s="249"/>
      <c r="M279" s="250"/>
      <c r="N279" s="251"/>
      <c r="O279" s="251"/>
      <c r="P279" s="251"/>
      <c r="Q279" s="251"/>
      <c r="R279" s="251"/>
      <c r="S279" s="251"/>
      <c r="T279" s="252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3" t="s">
        <v>166</v>
      </c>
      <c r="AU279" s="253" t="s">
        <v>83</v>
      </c>
      <c r="AV279" s="14" t="s">
        <v>83</v>
      </c>
      <c r="AW279" s="14" t="s">
        <v>30</v>
      </c>
      <c r="AX279" s="14" t="s">
        <v>81</v>
      </c>
      <c r="AY279" s="253" t="s">
        <v>150</v>
      </c>
    </row>
    <row r="280" s="12" customFormat="1" ht="22.8" customHeight="1">
      <c r="A280" s="12"/>
      <c r="B280" s="203"/>
      <c r="C280" s="204"/>
      <c r="D280" s="205" t="s">
        <v>72</v>
      </c>
      <c r="E280" s="217" t="s">
        <v>360</v>
      </c>
      <c r="F280" s="217" t="s">
        <v>361</v>
      </c>
      <c r="G280" s="204"/>
      <c r="H280" s="204"/>
      <c r="I280" s="207"/>
      <c r="J280" s="218">
        <f>BK280</f>
        <v>0</v>
      </c>
      <c r="K280" s="204"/>
      <c r="L280" s="209"/>
      <c r="M280" s="210"/>
      <c r="N280" s="211"/>
      <c r="O280" s="211"/>
      <c r="P280" s="212">
        <f>P281</f>
        <v>0</v>
      </c>
      <c r="Q280" s="211"/>
      <c r="R280" s="212">
        <f>R281</f>
        <v>0</v>
      </c>
      <c r="S280" s="211"/>
      <c r="T280" s="213">
        <f>T281</f>
        <v>0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214" t="s">
        <v>83</v>
      </c>
      <c r="AT280" s="215" t="s">
        <v>72</v>
      </c>
      <c r="AU280" s="215" t="s">
        <v>81</v>
      </c>
      <c r="AY280" s="214" t="s">
        <v>150</v>
      </c>
      <c r="BK280" s="216">
        <f>BK281</f>
        <v>0</v>
      </c>
    </row>
    <row r="281" s="2" customFormat="1" ht="24.15" customHeight="1">
      <c r="A281" s="39"/>
      <c r="B281" s="40"/>
      <c r="C281" s="219" t="s">
        <v>498</v>
      </c>
      <c r="D281" s="219" t="s">
        <v>153</v>
      </c>
      <c r="E281" s="220" t="s">
        <v>363</v>
      </c>
      <c r="F281" s="221" t="s">
        <v>364</v>
      </c>
      <c r="G281" s="222" t="s">
        <v>200</v>
      </c>
      <c r="H281" s="223">
        <v>3</v>
      </c>
      <c r="I281" s="224"/>
      <c r="J281" s="225">
        <f>ROUND(I281*H281,2)</f>
        <v>0</v>
      </c>
      <c r="K281" s="221" t="s">
        <v>1</v>
      </c>
      <c r="L281" s="45"/>
      <c r="M281" s="226" t="s">
        <v>1</v>
      </c>
      <c r="N281" s="227" t="s">
        <v>38</v>
      </c>
      <c r="O281" s="92"/>
      <c r="P281" s="228">
        <f>O281*H281</f>
        <v>0</v>
      </c>
      <c r="Q281" s="228">
        <v>0</v>
      </c>
      <c r="R281" s="228">
        <f>Q281*H281</f>
        <v>0</v>
      </c>
      <c r="S281" s="228">
        <v>0</v>
      </c>
      <c r="T281" s="229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0" t="s">
        <v>238</v>
      </c>
      <c r="AT281" s="230" t="s">
        <v>153</v>
      </c>
      <c r="AU281" s="230" t="s">
        <v>83</v>
      </c>
      <c r="AY281" s="18" t="s">
        <v>150</v>
      </c>
      <c r="BE281" s="231">
        <f>IF(N281="základní",J281,0)</f>
        <v>0</v>
      </c>
      <c r="BF281" s="231">
        <f>IF(N281="snížená",J281,0)</f>
        <v>0</v>
      </c>
      <c r="BG281" s="231">
        <f>IF(N281="zákl. přenesená",J281,0)</f>
        <v>0</v>
      </c>
      <c r="BH281" s="231">
        <f>IF(N281="sníž. přenesená",J281,0)</f>
        <v>0</v>
      </c>
      <c r="BI281" s="231">
        <f>IF(N281="nulová",J281,0)</f>
        <v>0</v>
      </c>
      <c r="BJ281" s="18" t="s">
        <v>81</v>
      </c>
      <c r="BK281" s="231">
        <f>ROUND(I281*H281,2)</f>
        <v>0</v>
      </c>
      <c r="BL281" s="18" t="s">
        <v>238</v>
      </c>
      <c r="BM281" s="230" t="s">
        <v>365</v>
      </c>
    </row>
    <row r="282" s="12" customFormat="1" ht="22.8" customHeight="1">
      <c r="A282" s="12"/>
      <c r="B282" s="203"/>
      <c r="C282" s="204"/>
      <c r="D282" s="205" t="s">
        <v>72</v>
      </c>
      <c r="E282" s="217" t="s">
        <v>366</v>
      </c>
      <c r="F282" s="217" t="s">
        <v>367</v>
      </c>
      <c r="G282" s="204"/>
      <c r="H282" s="204"/>
      <c r="I282" s="207"/>
      <c r="J282" s="218">
        <f>BK282</f>
        <v>0</v>
      </c>
      <c r="K282" s="204"/>
      <c r="L282" s="209"/>
      <c r="M282" s="210"/>
      <c r="N282" s="211"/>
      <c r="O282" s="211"/>
      <c r="P282" s="212">
        <f>SUM(P283:P315)</f>
        <v>0</v>
      </c>
      <c r="Q282" s="211"/>
      <c r="R282" s="212">
        <f>SUM(R283:R315)</f>
        <v>0.47058000000000008</v>
      </c>
      <c r="S282" s="211"/>
      <c r="T282" s="213">
        <f>SUM(T283:T315)</f>
        <v>0.097253200000000016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214" t="s">
        <v>83</v>
      </c>
      <c r="AT282" s="215" t="s">
        <v>72</v>
      </c>
      <c r="AU282" s="215" t="s">
        <v>81</v>
      </c>
      <c r="AY282" s="214" t="s">
        <v>150</v>
      </c>
      <c r="BK282" s="216">
        <f>SUM(BK283:BK315)</f>
        <v>0</v>
      </c>
    </row>
    <row r="283" s="2" customFormat="1" ht="24.15" customHeight="1">
      <c r="A283" s="39"/>
      <c r="B283" s="40"/>
      <c r="C283" s="219" t="s">
        <v>499</v>
      </c>
      <c r="D283" s="219" t="s">
        <v>153</v>
      </c>
      <c r="E283" s="220" t="s">
        <v>369</v>
      </c>
      <c r="F283" s="221" t="s">
        <v>370</v>
      </c>
      <c r="G283" s="222" t="s">
        <v>163</v>
      </c>
      <c r="H283" s="223">
        <v>313.72000000000004</v>
      </c>
      <c r="I283" s="224"/>
      <c r="J283" s="225">
        <f>ROUND(I283*H283,2)</f>
        <v>0</v>
      </c>
      <c r="K283" s="221" t="s">
        <v>164</v>
      </c>
      <c r="L283" s="45"/>
      <c r="M283" s="226" t="s">
        <v>1</v>
      </c>
      <c r="N283" s="227" t="s">
        <v>38</v>
      </c>
      <c r="O283" s="92"/>
      <c r="P283" s="228">
        <f>O283*H283</f>
        <v>0</v>
      </c>
      <c r="Q283" s="228">
        <v>0</v>
      </c>
      <c r="R283" s="228">
        <f>Q283*H283</f>
        <v>0</v>
      </c>
      <c r="S283" s="228">
        <v>0</v>
      </c>
      <c r="T283" s="229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30" t="s">
        <v>238</v>
      </c>
      <c r="AT283" s="230" t="s">
        <v>153</v>
      </c>
      <c r="AU283" s="230" t="s">
        <v>83</v>
      </c>
      <c r="AY283" s="18" t="s">
        <v>150</v>
      </c>
      <c r="BE283" s="231">
        <f>IF(N283="základní",J283,0)</f>
        <v>0</v>
      </c>
      <c r="BF283" s="231">
        <f>IF(N283="snížená",J283,0)</f>
        <v>0</v>
      </c>
      <c r="BG283" s="231">
        <f>IF(N283="zákl. přenesená",J283,0)</f>
        <v>0</v>
      </c>
      <c r="BH283" s="231">
        <f>IF(N283="sníž. přenesená",J283,0)</f>
        <v>0</v>
      </c>
      <c r="BI283" s="231">
        <f>IF(N283="nulová",J283,0)</f>
        <v>0</v>
      </c>
      <c r="BJ283" s="18" t="s">
        <v>81</v>
      </c>
      <c r="BK283" s="231">
        <f>ROUND(I283*H283,2)</f>
        <v>0</v>
      </c>
      <c r="BL283" s="18" t="s">
        <v>238</v>
      </c>
      <c r="BM283" s="230" t="s">
        <v>371</v>
      </c>
    </row>
    <row r="284" s="14" customFormat="1">
      <c r="A284" s="14"/>
      <c r="B284" s="243"/>
      <c r="C284" s="244"/>
      <c r="D284" s="234" t="s">
        <v>166</v>
      </c>
      <c r="E284" s="245" t="s">
        <v>1</v>
      </c>
      <c r="F284" s="246" t="s">
        <v>372</v>
      </c>
      <c r="G284" s="244"/>
      <c r="H284" s="247">
        <v>32.76</v>
      </c>
      <c r="I284" s="248"/>
      <c r="J284" s="244"/>
      <c r="K284" s="244"/>
      <c r="L284" s="249"/>
      <c r="M284" s="250"/>
      <c r="N284" s="251"/>
      <c r="O284" s="251"/>
      <c r="P284" s="251"/>
      <c r="Q284" s="251"/>
      <c r="R284" s="251"/>
      <c r="S284" s="251"/>
      <c r="T284" s="252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3" t="s">
        <v>166</v>
      </c>
      <c r="AU284" s="253" t="s">
        <v>83</v>
      </c>
      <c r="AV284" s="14" t="s">
        <v>83</v>
      </c>
      <c r="AW284" s="14" t="s">
        <v>30</v>
      </c>
      <c r="AX284" s="14" t="s">
        <v>73</v>
      </c>
      <c r="AY284" s="253" t="s">
        <v>150</v>
      </c>
    </row>
    <row r="285" s="14" customFormat="1">
      <c r="A285" s="14"/>
      <c r="B285" s="243"/>
      <c r="C285" s="244"/>
      <c r="D285" s="234" t="s">
        <v>166</v>
      </c>
      <c r="E285" s="245" t="s">
        <v>1</v>
      </c>
      <c r="F285" s="246" t="s">
        <v>373</v>
      </c>
      <c r="G285" s="244"/>
      <c r="H285" s="247">
        <v>59.28</v>
      </c>
      <c r="I285" s="248"/>
      <c r="J285" s="244"/>
      <c r="K285" s="244"/>
      <c r="L285" s="249"/>
      <c r="M285" s="250"/>
      <c r="N285" s="251"/>
      <c r="O285" s="251"/>
      <c r="P285" s="251"/>
      <c r="Q285" s="251"/>
      <c r="R285" s="251"/>
      <c r="S285" s="251"/>
      <c r="T285" s="252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3" t="s">
        <v>166</v>
      </c>
      <c r="AU285" s="253" t="s">
        <v>83</v>
      </c>
      <c r="AV285" s="14" t="s">
        <v>83</v>
      </c>
      <c r="AW285" s="14" t="s">
        <v>30</v>
      </c>
      <c r="AX285" s="14" t="s">
        <v>73</v>
      </c>
      <c r="AY285" s="253" t="s">
        <v>150</v>
      </c>
    </row>
    <row r="286" s="14" customFormat="1">
      <c r="A286" s="14"/>
      <c r="B286" s="243"/>
      <c r="C286" s="244"/>
      <c r="D286" s="234" t="s">
        <v>166</v>
      </c>
      <c r="E286" s="245" t="s">
        <v>1</v>
      </c>
      <c r="F286" s="246" t="s">
        <v>374</v>
      </c>
      <c r="G286" s="244"/>
      <c r="H286" s="247">
        <v>48.1</v>
      </c>
      <c r="I286" s="248"/>
      <c r="J286" s="244"/>
      <c r="K286" s="244"/>
      <c r="L286" s="249"/>
      <c r="M286" s="250"/>
      <c r="N286" s="251"/>
      <c r="O286" s="251"/>
      <c r="P286" s="251"/>
      <c r="Q286" s="251"/>
      <c r="R286" s="251"/>
      <c r="S286" s="251"/>
      <c r="T286" s="252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3" t="s">
        <v>166</v>
      </c>
      <c r="AU286" s="253" t="s">
        <v>83</v>
      </c>
      <c r="AV286" s="14" t="s">
        <v>83</v>
      </c>
      <c r="AW286" s="14" t="s">
        <v>30</v>
      </c>
      <c r="AX286" s="14" t="s">
        <v>73</v>
      </c>
      <c r="AY286" s="253" t="s">
        <v>150</v>
      </c>
    </row>
    <row r="287" s="14" customFormat="1">
      <c r="A287" s="14"/>
      <c r="B287" s="243"/>
      <c r="C287" s="244"/>
      <c r="D287" s="234" t="s">
        <v>166</v>
      </c>
      <c r="E287" s="245" t="s">
        <v>1</v>
      </c>
      <c r="F287" s="246" t="s">
        <v>375</v>
      </c>
      <c r="G287" s="244"/>
      <c r="H287" s="247">
        <v>59.08</v>
      </c>
      <c r="I287" s="248"/>
      <c r="J287" s="244"/>
      <c r="K287" s="244"/>
      <c r="L287" s="249"/>
      <c r="M287" s="250"/>
      <c r="N287" s="251"/>
      <c r="O287" s="251"/>
      <c r="P287" s="251"/>
      <c r="Q287" s="251"/>
      <c r="R287" s="251"/>
      <c r="S287" s="251"/>
      <c r="T287" s="252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3" t="s">
        <v>166</v>
      </c>
      <c r="AU287" s="253" t="s">
        <v>83</v>
      </c>
      <c r="AV287" s="14" t="s">
        <v>83</v>
      </c>
      <c r="AW287" s="14" t="s">
        <v>30</v>
      </c>
      <c r="AX287" s="14" t="s">
        <v>73</v>
      </c>
      <c r="AY287" s="253" t="s">
        <v>150</v>
      </c>
    </row>
    <row r="288" s="15" customFormat="1">
      <c r="A288" s="15"/>
      <c r="B288" s="254"/>
      <c r="C288" s="255"/>
      <c r="D288" s="234" t="s">
        <v>166</v>
      </c>
      <c r="E288" s="256" t="s">
        <v>1</v>
      </c>
      <c r="F288" s="257" t="s">
        <v>171</v>
      </c>
      <c r="G288" s="255"/>
      <c r="H288" s="258">
        <v>199.21999999999997</v>
      </c>
      <c r="I288" s="259"/>
      <c r="J288" s="255"/>
      <c r="K288" s="255"/>
      <c r="L288" s="260"/>
      <c r="M288" s="261"/>
      <c r="N288" s="262"/>
      <c r="O288" s="262"/>
      <c r="P288" s="262"/>
      <c r="Q288" s="262"/>
      <c r="R288" s="262"/>
      <c r="S288" s="262"/>
      <c r="T288" s="263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64" t="s">
        <v>166</v>
      </c>
      <c r="AU288" s="264" t="s">
        <v>83</v>
      </c>
      <c r="AV288" s="15" t="s">
        <v>172</v>
      </c>
      <c r="AW288" s="15" t="s">
        <v>30</v>
      </c>
      <c r="AX288" s="15" t="s">
        <v>73</v>
      </c>
      <c r="AY288" s="264" t="s">
        <v>150</v>
      </c>
    </row>
    <row r="289" s="14" customFormat="1">
      <c r="A289" s="14"/>
      <c r="B289" s="243"/>
      <c r="C289" s="244"/>
      <c r="D289" s="234" t="s">
        <v>166</v>
      </c>
      <c r="E289" s="245" t="s">
        <v>1</v>
      </c>
      <c r="F289" s="246" t="s">
        <v>376</v>
      </c>
      <c r="G289" s="244"/>
      <c r="H289" s="247">
        <v>114.5</v>
      </c>
      <c r="I289" s="248"/>
      <c r="J289" s="244"/>
      <c r="K289" s="244"/>
      <c r="L289" s="249"/>
      <c r="M289" s="250"/>
      <c r="N289" s="251"/>
      <c r="O289" s="251"/>
      <c r="P289" s="251"/>
      <c r="Q289" s="251"/>
      <c r="R289" s="251"/>
      <c r="S289" s="251"/>
      <c r="T289" s="252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3" t="s">
        <v>166</v>
      </c>
      <c r="AU289" s="253" t="s">
        <v>83</v>
      </c>
      <c r="AV289" s="14" t="s">
        <v>83</v>
      </c>
      <c r="AW289" s="14" t="s">
        <v>30</v>
      </c>
      <c r="AX289" s="14" t="s">
        <v>73</v>
      </c>
      <c r="AY289" s="253" t="s">
        <v>150</v>
      </c>
    </row>
    <row r="290" s="16" customFormat="1">
      <c r="A290" s="16"/>
      <c r="B290" s="265"/>
      <c r="C290" s="266"/>
      <c r="D290" s="234" t="s">
        <v>166</v>
      </c>
      <c r="E290" s="267" t="s">
        <v>1</v>
      </c>
      <c r="F290" s="268" t="s">
        <v>174</v>
      </c>
      <c r="G290" s="266"/>
      <c r="H290" s="269">
        <v>313.71999999999996</v>
      </c>
      <c r="I290" s="270"/>
      <c r="J290" s="266"/>
      <c r="K290" s="266"/>
      <c r="L290" s="271"/>
      <c r="M290" s="272"/>
      <c r="N290" s="273"/>
      <c r="O290" s="273"/>
      <c r="P290" s="273"/>
      <c r="Q290" s="273"/>
      <c r="R290" s="273"/>
      <c r="S290" s="273"/>
      <c r="T290" s="274"/>
      <c r="U290" s="16"/>
      <c r="V290" s="16"/>
      <c r="W290" s="16"/>
      <c r="X290" s="16"/>
      <c r="Y290" s="16"/>
      <c r="Z290" s="16"/>
      <c r="AA290" s="16"/>
      <c r="AB290" s="16"/>
      <c r="AC290" s="16"/>
      <c r="AD290" s="16"/>
      <c r="AE290" s="16"/>
      <c r="AT290" s="275" t="s">
        <v>166</v>
      </c>
      <c r="AU290" s="275" t="s">
        <v>83</v>
      </c>
      <c r="AV290" s="16" t="s">
        <v>157</v>
      </c>
      <c r="AW290" s="16" t="s">
        <v>30</v>
      </c>
      <c r="AX290" s="16" t="s">
        <v>81</v>
      </c>
      <c r="AY290" s="275" t="s">
        <v>150</v>
      </c>
    </row>
    <row r="291" s="2" customFormat="1" ht="16.5" customHeight="1">
      <c r="A291" s="39"/>
      <c r="B291" s="40"/>
      <c r="C291" s="219" t="s">
        <v>500</v>
      </c>
      <c r="D291" s="219" t="s">
        <v>153</v>
      </c>
      <c r="E291" s="220" t="s">
        <v>573</v>
      </c>
      <c r="F291" s="221" t="s">
        <v>574</v>
      </c>
      <c r="G291" s="222" t="s">
        <v>163</v>
      </c>
      <c r="H291" s="223">
        <v>313.72000000000004</v>
      </c>
      <c r="I291" s="224"/>
      <c r="J291" s="225">
        <f>ROUND(I291*H291,2)</f>
        <v>0</v>
      </c>
      <c r="K291" s="221" t="s">
        <v>177</v>
      </c>
      <c r="L291" s="45"/>
      <c r="M291" s="226" t="s">
        <v>1</v>
      </c>
      <c r="N291" s="227" t="s">
        <v>38</v>
      </c>
      <c r="O291" s="92"/>
      <c r="P291" s="228">
        <f>O291*H291</f>
        <v>0</v>
      </c>
      <c r="Q291" s="228">
        <v>0.001</v>
      </c>
      <c r="R291" s="228">
        <f>Q291*H291</f>
        <v>0.31372000000000004</v>
      </c>
      <c r="S291" s="228">
        <v>0.00031</v>
      </c>
      <c r="T291" s="229">
        <f>S291*H291</f>
        <v>0.097253200000000016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30" t="s">
        <v>238</v>
      </c>
      <c r="AT291" s="230" t="s">
        <v>153</v>
      </c>
      <c r="AU291" s="230" t="s">
        <v>83</v>
      </c>
      <c r="AY291" s="18" t="s">
        <v>150</v>
      </c>
      <c r="BE291" s="231">
        <f>IF(N291="základní",J291,0)</f>
        <v>0</v>
      </c>
      <c r="BF291" s="231">
        <f>IF(N291="snížená",J291,0)</f>
        <v>0</v>
      </c>
      <c r="BG291" s="231">
        <f>IF(N291="zákl. přenesená",J291,0)</f>
        <v>0</v>
      </c>
      <c r="BH291" s="231">
        <f>IF(N291="sníž. přenesená",J291,0)</f>
        <v>0</v>
      </c>
      <c r="BI291" s="231">
        <f>IF(N291="nulová",J291,0)</f>
        <v>0</v>
      </c>
      <c r="BJ291" s="18" t="s">
        <v>81</v>
      </c>
      <c r="BK291" s="231">
        <f>ROUND(I291*H291,2)</f>
        <v>0</v>
      </c>
      <c r="BL291" s="18" t="s">
        <v>238</v>
      </c>
      <c r="BM291" s="230" t="s">
        <v>575</v>
      </c>
    </row>
    <row r="292" s="14" customFormat="1">
      <c r="A292" s="14"/>
      <c r="B292" s="243"/>
      <c r="C292" s="244"/>
      <c r="D292" s="234" t="s">
        <v>166</v>
      </c>
      <c r="E292" s="245" t="s">
        <v>1</v>
      </c>
      <c r="F292" s="246" t="s">
        <v>372</v>
      </c>
      <c r="G292" s="244"/>
      <c r="H292" s="247">
        <v>32.76</v>
      </c>
      <c r="I292" s="248"/>
      <c r="J292" s="244"/>
      <c r="K292" s="244"/>
      <c r="L292" s="249"/>
      <c r="M292" s="250"/>
      <c r="N292" s="251"/>
      <c r="O292" s="251"/>
      <c r="P292" s="251"/>
      <c r="Q292" s="251"/>
      <c r="R292" s="251"/>
      <c r="S292" s="251"/>
      <c r="T292" s="252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3" t="s">
        <v>166</v>
      </c>
      <c r="AU292" s="253" t="s">
        <v>83</v>
      </c>
      <c r="AV292" s="14" t="s">
        <v>83</v>
      </c>
      <c r="AW292" s="14" t="s">
        <v>30</v>
      </c>
      <c r="AX292" s="14" t="s">
        <v>73</v>
      </c>
      <c r="AY292" s="253" t="s">
        <v>150</v>
      </c>
    </row>
    <row r="293" s="14" customFormat="1">
      <c r="A293" s="14"/>
      <c r="B293" s="243"/>
      <c r="C293" s="244"/>
      <c r="D293" s="234" t="s">
        <v>166</v>
      </c>
      <c r="E293" s="245" t="s">
        <v>1</v>
      </c>
      <c r="F293" s="246" t="s">
        <v>373</v>
      </c>
      <c r="G293" s="244"/>
      <c r="H293" s="247">
        <v>59.28</v>
      </c>
      <c r="I293" s="248"/>
      <c r="J293" s="244"/>
      <c r="K293" s="244"/>
      <c r="L293" s="249"/>
      <c r="M293" s="250"/>
      <c r="N293" s="251"/>
      <c r="O293" s="251"/>
      <c r="P293" s="251"/>
      <c r="Q293" s="251"/>
      <c r="R293" s="251"/>
      <c r="S293" s="251"/>
      <c r="T293" s="252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3" t="s">
        <v>166</v>
      </c>
      <c r="AU293" s="253" t="s">
        <v>83</v>
      </c>
      <c r="AV293" s="14" t="s">
        <v>83</v>
      </c>
      <c r="AW293" s="14" t="s">
        <v>30</v>
      </c>
      <c r="AX293" s="14" t="s">
        <v>73</v>
      </c>
      <c r="AY293" s="253" t="s">
        <v>150</v>
      </c>
    </row>
    <row r="294" s="14" customFormat="1">
      <c r="A294" s="14"/>
      <c r="B294" s="243"/>
      <c r="C294" s="244"/>
      <c r="D294" s="234" t="s">
        <v>166</v>
      </c>
      <c r="E294" s="245" t="s">
        <v>1</v>
      </c>
      <c r="F294" s="246" t="s">
        <v>374</v>
      </c>
      <c r="G294" s="244"/>
      <c r="H294" s="247">
        <v>48.1</v>
      </c>
      <c r="I294" s="248"/>
      <c r="J294" s="244"/>
      <c r="K294" s="244"/>
      <c r="L294" s="249"/>
      <c r="M294" s="250"/>
      <c r="N294" s="251"/>
      <c r="O294" s="251"/>
      <c r="P294" s="251"/>
      <c r="Q294" s="251"/>
      <c r="R294" s="251"/>
      <c r="S294" s="251"/>
      <c r="T294" s="252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3" t="s">
        <v>166</v>
      </c>
      <c r="AU294" s="253" t="s">
        <v>83</v>
      </c>
      <c r="AV294" s="14" t="s">
        <v>83</v>
      </c>
      <c r="AW294" s="14" t="s">
        <v>30</v>
      </c>
      <c r="AX294" s="14" t="s">
        <v>73</v>
      </c>
      <c r="AY294" s="253" t="s">
        <v>150</v>
      </c>
    </row>
    <row r="295" s="14" customFormat="1">
      <c r="A295" s="14"/>
      <c r="B295" s="243"/>
      <c r="C295" s="244"/>
      <c r="D295" s="234" t="s">
        <v>166</v>
      </c>
      <c r="E295" s="245" t="s">
        <v>1</v>
      </c>
      <c r="F295" s="246" t="s">
        <v>375</v>
      </c>
      <c r="G295" s="244"/>
      <c r="H295" s="247">
        <v>59.08</v>
      </c>
      <c r="I295" s="248"/>
      <c r="J295" s="244"/>
      <c r="K295" s="244"/>
      <c r="L295" s="249"/>
      <c r="M295" s="250"/>
      <c r="N295" s="251"/>
      <c r="O295" s="251"/>
      <c r="P295" s="251"/>
      <c r="Q295" s="251"/>
      <c r="R295" s="251"/>
      <c r="S295" s="251"/>
      <c r="T295" s="252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3" t="s">
        <v>166</v>
      </c>
      <c r="AU295" s="253" t="s">
        <v>83</v>
      </c>
      <c r="AV295" s="14" t="s">
        <v>83</v>
      </c>
      <c r="AW295" s="14" t="s">
        <v>30</v>
      </c>
      <c r="AX295" s="14" t="s">
        <v>73</v>
      </c>
      <c r="AY295" s="253" t="s">
        <v>150</v>
      </c>
    </row>
    <row r="296" s="15" customFormat="1">
      <c r="A296" s="15"/>
      <c r="B296" s="254"/>
      <c r="C296" s="255"/>
      <c r="D296" s="234" t="s">
        <v>166</v>
      </c>
      <c r="E296" s="256" t="s">
        <v>1</v>
      </c>
      <c r="F296" s="257" t="s">
        <v>171</v>
      </c>
      <c r="G296" s="255"/>
      <c r="H296" s="258">
        <v>199.21999999999997</v>
      </c>
      <c r="I296" s="259"/>
      <c r="J296" s="255"/>
      <c r="K296" s="255"/>
      <c r="L296" s="260"/>
      <c r="M296" s="261"/>
      <c r="N296" s="262"/>
      <c r="O296" s="262"/>
      <c r="P296" s="262"/>
      <c r="Q296" s="262"/>
      <c r="R296" s="262"/>
      <c r="S296" s="262"/>
      <c r="T296" s="263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64" t="s">
        <v>166</v>
      </c>
      <c r="AU296" s="264" t="s">
        <v>83</v>
      </c>
      <c r="AV296" s="15" t="s">
        <v>172</v>
      </c>
      <c r="AW296" s="15" t="s">
        <v>30</v>
      </c>
      <c r="AX296" s="15" t="s">
        <v>73</v>
      </c>
      <c r="AY296" s="264" t="s">
        <v>150</v>
      </c>
    </row>
    <row r="297" s="14" customFormat="1">
      <c r="A297" s="14"/>
      <c r="B297" s="243"/>
      <c r="C297" s="244"/>
      <c r="D297" s="234" t="s">
        <v>166</v>
      </c>
      <c r="E297" s="245" t="s">
        <v>1</v>
      </c>
      <c r="F297" s="246" t="s">
        <v>376</v>
      </c>
      <c r="G297" s="244"/>
      <c r="H297" s="247">
        <v>114.5</v>
      </c>
      <c r="I297" s="248"/>
      <c r="J297" s="244"/>
      <c r="K297" s="244"/>
      <c r="L297" s="249"/>
      <c r="M297" s="250"/>
      <c r="N297" s="251"/>
      <c r="O297" s="251"/>
      <c r="P297" s="251"/>
      <c r="Q297" s="251"/>
      <c r="R297" s="251"/>
      <c r="S297" s="251"/>
      <c r="T297" s="252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3" t="s">
        <v>166</v>
      </c>
      <c r="AU297" s="253" t="s">
        <v>83</v>
      </c>
      <c r="AV297" s="14" t="s">
        <v>83</v>
      </c>
      <c r="AW297" s="14" t="s">
        <v>30</v>
      </c>
      <c r="AX297" s="14" t="s">
        <v>73</v>
      </c>
      <c r="AY297" s="253" t="s">
        <v>150</v>
      </c>
    </row>
    <row r="298" s="16" customFormat="1">
      <c r="A298" s="16"/>
      <c r="B298" s="265"/>
      <c r="C298" s="266"/>
      <c r="D298" s="234" t="s">
        <v>166</v>
      </c>
      <c r="E298" s="267" t="s">
        <v>1</v>
      </c>
      <c r="F298" s="268" t="s">
        <v>174</v>
      </c>
      <c r="G298" s="266"/>
      <c r="H298" s="269">
        <v>313.71999999999996</v>
      </c>
      <c r="I298" s="270"/>
      <c r="J298" s="266"/>
      <c r="K298" s="266"/>
      <c r="L298" s="271"/>
      <c r="M298" s="272"/>
      <c r="N298" s="273"/>
      <c r="O298" s="273"/>
      <c r="P298" s="273"/>
      <c r="Q298" s="273"/>
      <c r="R298" s="273"/>
      <c r="S298" s="273"/>
      <c r="T298" s="274"/>
      <c r="U298" s="16"/>
      <c r="V298" s="16"/>
      <c r="W298" s="16"/>
      <c r="X298" s="16"/>
      <c r="Y298" s="16"/>
      <c r="Z298" s="16"/>
      <c r="AA298" s="16"/>
      <c r="AB298" s="16"/>
      <c r="AC298" s="16"/>
      <c r="AD298" s="16"/>
      <c r="AE298" s="16"/>
      <c r="AT298" s="275" t="s">
        <v>166</v>
      </c>
      <c r="AU298" s="275" t="s">
        <v>83</v>
      </c>
      <c r="AV298" s="16" t="s">
        <v>157</v>
      </c>
      <c r="AW298" s="16" t="s">
        <v>30</v>
      </c>
      <c r="AX298" s="16" t="s">
        <v>81</v>
      </c>
      <c r="AY298" s="275" t="s">
        <v>150</v>
      </c>
    </row>
    <row r="299" s="2" customFormat="1" ht="24.15" customHeight="1">
      <c r="A299" s="39"/>
      <c r="B299" s="40"/>
      <c r="C299" s="219" t="s">
        <v>501</v>
      </c>
      <c r="D299" s="219" t="s">
        <v>153</v>
      </c>
      <c r="E299" s="220" t="s">
        <v>378</v>
      </c>
      <c r="F299" s="221" t="s">
        <v>379</v>
      </c>
      <c r="G299" s="222" t="s">
        <v>163</v>
      </c>
      <c r="H299" s="223">
        <v>313.72000000000004</v>
      </c>
      <c r="I299" s="224"/>
      <c r="J299" s="225">
        <f>ROUND(I299*H299,2)</f>
        <v>0</v>
      </c>
      <c r="K299" s="221" t="s">
        <v>177</v>
      </c>
      <c r="L299" s="45"/>
      <c r="M299" s="226" t="s">
        <v>1</v>
      </c>
      <c r="N299" s="227" t="s">
        <v>38</v>
      </c>
      <c r="O299" s="92"/>
      <c r="P299" s="228">
        <f>O299*H299</f>
        <v>0</v>
      </c>
      <c r="Q299" s="228">
        <v>0.00021</v>
      </c>
      <c r="R299" s="228">
        <f>Q299*H299</f>
        <v>0.065881200000000016</v>
      </c>
      <c r="S299" s="228">
        <v>0</v>
      </c>
      <c r="T299" s="229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30" t="s">
        <v>238</v>
      </c>
      <c r="AT299" s="230" t="s">
        <v>153</v>
      </c>
      <c r="AU299" s="230" t="s">
        <v>83</v>
      </c>
      <c r="AY299" s="18" t="s">
        <v>150</v>
      </c>
      <c r="BE299" s="231">
        <f>IF(N299="základní",J299,0)</f>
        <v>0</v>
      </c>
      <c r="BF299" s="231">
        <f>IF(N299="snížená",J299,0)</f>
        <v>0</v>
      </c>
      <c r="BG299" s="231">
        <f>IF(N299="zákl. přenesená",J299,0)</f>
        <v>0</v>
      </c>
      <c r="BH299" s="231">
        <f>IF(N299="sníž. přenesená",J299,0)</f>
        <v>0</v>
      </c>
      <c r="BI299" s="231">
        <f>IF(N299="nulová",J299,0)</f>
        <v>0</v>
      </c>
      <c r="BJ299" s="18" t="s">
        <v>81</v>
      </c>
      <c r="BK299" s="231">
        <f>ROUND(I299*H299,2)</f>
        <v>0</v>
      </c>
      <c r="BL299" s="18" t="s">
        <v>238</v>
      </c>
      <c r="BM299" s="230" t="s">
        <v>380</v>
      </c>
    </row>
    <row r="300" s="14" customFormat="1">
      <c r="A300" s="14"/>
      <c r="B300" s="243"/>
      <c r="C300" s="244"/>
      <c r="D300" s="234" t="s">
        <v>166</v>
      </c>
      <c r="E300" s="245" t="s">
        <v>1</v>
      </c>
      <c r="F300" s="246" t="s">
        <v>372</v>
      </c>
      <c r="G300" s="244"/>
      <c r="H300" s="247">
        <v>32.76</v>
      </c>
      <c r="I300" s="248"/>
      <c r="J300" s="244"/>
      <c r="K300" s="244"/>
      <c r="L300" s="249"/>
      <c r="M300" s="250"/>
      <c r="N300" s="251"/>
      <c r="O300" s="251"/>
      <c r="P300" s="251"/>
      <c r="Q300" s="251"/>
      <c r="R300" s="251"/>
      <c r="S300" s="251"/>
      <c r="T300" s="252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3" t="s">
        <v>166</v>
      </c>
      <c r="AU300" s="253" t="s">
        <v>83</v>
      </c>
      <c r="AV300" s="14" t="s">
        <v>83</v>
      </c>
      <c r="AW300" s="14" t="s">
        <v>30</v>
      </c>
      <c r="AX300" s="14" t="s">
        <v>73</v>
      </c>
      <c r="AY300" s="253" t="s">
        <v>150</v>
      </c>
    </row>
    <row r="301" s="14" customFormat="1">
      <c r="A301" s="14"/>
      <c r="B301" s="243"/>
      <c r="C301" s="244"/>
      <c r="D301" s="234" t="s">
        <v>166</v>
      </c>
      <c r="E301" s="245" t="s">
        <v>1</v>
      </c>
      <c r="F301" s="246" t="s">
        <v>373</v>
      </c>
      <c r="G301" s="244"/>
      <c r="H301" s="247">
        <v>59.28</v>
      </c>
      <c r="I301" s="248"/>
      <c r="J301" s="244"/>
      <c r="K301" s="244"/>
      <c r="L301" s="249"/>
      <c r="M301" s="250"/>
      <c r="N301" s="251"/>
      <c r="O301" s="251"/>
      <c r="P301" s="251"/>
      <c r="Q301" s="251"/>
      <c r="R301" s="251"/>
      <c r="S301" s="251"/>
      <c r="T301" s="252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3" t="s">
        <v>166</v>
      </c>
      <c r="AU301" s="253" t="s">
        <v>83</v>
      </c>
      <c r="AV301" s="14" t="s">
        <v>83</v>
      </c>
      <c r="AW301" s="14" t="s">
        <v>30</v>
      </c>
      <c r="AX301" s="14" t="s">
        <v>73</v>
      </c>
      <c r="AY301" s="253" t="s">
        <v>150</v>
      </c>
    </row>
    <row r="302" s="14" customFormat="1">
      <c r="A302" s="14"/>
      <c r="B302" s="243"/>
      <c r="C302" s="244"/>
      <c r="D302" s="234" t="s">
        <v>166</v>
      </c>
      <c r="E302" s="245" t="s">
        <v>1</v>
      </c>
      <c r="F302" s="246" t="s">
        <v>374</v>
      </c>
      <c r="G302" s="244"/>
      <c r="H302" s="247">
        <v>48.1</v>
      </c>
      <c r="I302" s="248"/>
      <c r="J302" s="244"/>
      <c r="K302" s="244"/>
      <c r="L302" s="249"/>
      <c r="M302" s="250"/>
      <c r="N302" s="251"/>
      <c r="O302" s="251"/>
      <c r="P302" s="251"/>
      <c r="Q302" s="251"/>
      <c r="R302" s="251"/>
      <c r="S302" s="251"/>
      <c r="T302" s="252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3" t="s">
        <v>166</v>
      </c>
      <c r="AU302" s="253" t="s">
        <v>83</v>
      </c>
      <c r="AV302" s="14" t="s">
        <v>83</v>
      </c>
      <c r="AW302" s="14" t="s">
        <v>30</v>
      </c>
      <c r="AX302" s="14" t="s">
        <v>73</v>
      </c>
      <c r="AY302" s="253" t="s">
        <v>150</v>
      </c>
    </row>
    <row r="303" s="14" customFormat="1">
      <c r="A303" s="14"/>
      <c r="B303" s="243"/>
      <c r="C303" s="244"/>
      <c r="D303" s="234" t="s">
        <v>166</v>
      </c>
      <c r="E303" s="245" t="s">
        <v>1</v>
      </c>
      <c r="F303" s="246" t="s">
        <v>375</v>
      </c>
      <c r="G303" s="244"/>
      <c r="H303" s="247">
        <v>59.08</v>
      </c>
      <c r="I303" s="248"/>
      <c r="J303" s="244"/>
      <c r="K303" s="244"/>
      <c r="L303" s="249"/>
      <c r="M303" s="250"/>
      <c r="N303" s="251"/>
      <c r="O303" s="251"/>
      <c r="P303" s="251"/>
      <c r="Q303" s="251"/>
      <c r="R303" s="251"/>
      <c r="S303" s="251"/>
      <c r="T303" s="252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3" t="s">
        <v>166</v>
      </c>
      <c r="AU303" s="253" t="s">
        <v>83</v>
      </c>
      <c r="AV303" s="14" t="s">
        <v>83</v>
      </c>
      <c r="AW303" s="14" t="s">
        <v>30</v>
      </c>
      <c r="AX303" s="14" t="s">
        <v>73</v>
      </c>
      <c r="AY303" s="253" t="s">
        <v>150</v>
      </c>
    </row>
    <row r="304" s="15" customFormat="1">
      <c r="A304" s="15"/>
      <c r="B304" s="254"/>
      <c r="C304" s="255"/>
      <c r="D304" s="234" t="s">
        <v>166</v>
      </c>
      <c r="E304" s="256" t="s">
        <v>1</v>
      </c>
      <c r="F304" s="257" t="s">
        <v>171</v>
      </c>
      <c r="G304" s="255"/>
      <c r="H304" s="258">
        <v>199.21999999999997</v>
      </c>
      <c r="I304" s="259"/>
      <c r="J304" s="255"/>
      <c r="K304" s="255"/>
      <c r="L304" s="260"/>
      <c r="M304" s="261"/>
      <c r="N304" s="262"/>
      <c r="O304" s="262"/>
      <c r="P304" s="262"/>
      <c r="Q304" s="262"/>
      <c r="R304" s="262"/>
      <c r="S304" s="262"/>
      <c r="T304" s="263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64" t="s">
        <v>166</v>
      </c>
      <c r="AU304" s="264" t="s">
        <v>83</v>
      </c>
      <c r="AV304" s="15" t="s">
        <v>172</v>
      </c>
      <c r="AW304" s="15" t="s">
        <v>30</v>
      </c>
      <c r="AX304" s="15" t="s">
        <v>73</v>
      </c>
      <c r="AY304" s="264" t="s">
        <v>150</v>
      </c>
    </row>
    <row r="305" s="14" customFormat="1">
      <c r="A305" s="14"/>
      <c r="B305" s="243"/>
      <c r="C305" s="244"/>
      <c r="D305" s="234" t="s">
        <v>166</v>
      </c>
      <c r="E305" s="245" t="s">
        <v>1</v>
      </c>
      <c r="F305" s="246" t="s">
        <v>376</v>
      </c>
      <c r="G305" s="244"/>
      <c r="H305" s="247">
        <v>114.5</v>
      </c>
      <c r="I305" s="248"/>
      <c r="J305" s="244"/>
      <c r="K305" s="244"/>
      <c r="L305" s="249"/>
      <c r="M305" s="250"/>
      <c r="N305" s="251"/>
      <c r="O305" s="251"/>
      <c r="P305" s="251"/>
      <c r="Q305" s="251"/>
      <c r="R305" s="251"/>
      <c r="S305" s="251"/>
      <c r="T305" s="252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3" t="s">
        <v>166</v>
      </c>
      <c r="AU305" s="253" t="s">
        <v>83</v>
      </c>
      <c r="AV305" s="14" t="s">
        <v>83</v>
      </c>
      <c r="AW305" s="14" t="s">
        <v>30</v>
      </c>
      <c r="AX305" s="14" t="s">
        <v>73</v>
      </c>
      <c r="AY305" s="253" t="s">
        <v>150</v>
      </c>
    </row>
    <row r="306" s="16" customFormat="1">
      <c r="A306" s="16"/>
      <c r="B306" s="265"/>
      <c r="C306" s="266"/>
      <c r="D306" s="234" t="s">
        <v>166</v>
      </c>
      <c r="E306" s="267" t="s">
        <v>1</v>
      </c>
      <c r="F306" s="268" t="s">
        <v>174</v>
      </c>
      <c r="G306" s="266"/>
      <c r="H306" s="269">
        <v>313.71999999999996</v>
      </c>
      <c r="I306" s="270"/>
      <c r="J306" s="266"/>
      <c r="K306" s="266"/>
      <c r="L306" s="271"/>
      <c r="M306" s="272"/>
      <c r="N306" s="273"/>
      <c r="O306" s="273"/>
      <c r="P306" s="273"/>
      <c r="Q306" s="273"/>
      <c r="R306" s="273"/>
      <c r="S306" s="273"/>
      <c r="T306" s="274"/>
      <c r="U306" s="16"/>
      <c r="V306" s="16"/>
      <c r="W306" s="16"/>
      <c r="X306" s="16"/>
      <c r="Y306" s="16"/>
      <c r="Z306" s="16"/>
      <c r="AA306" s="16"/>
      <c r="AB306" s="16"/>
      <c r="AC306" s="16"/>
      <c r="AD306" s="16"/>
      <c r="AE306" s="16"/>
      <c r="AT306" s="275" t="s">
        <v>166</v>
      </c>
      <c r="AU306" s="275" t="s">
        <v>83</v>
      </c>
      <c r="AV306" s="16" t="s">
        <v>157</v>
      </c>
      <c r="AW306" s="16" t="s">
        <v>30</v>
      </c>
      <c r="AX306" s="16" t="s">
        <v>81</v>
      </c>
      <c r="AY306" s="275" t="s">
        <v>150</v>
      </c>
    </row>
    <row r="307" s="2" customFormat="1" ht="24.15" customHeight="1">
      <c r="A307" s="39"/>
      <c r="B307" s="40"/>
      <c r="C307" s="219" t="s">
        <v>502</v>
      </c>
      <c r="D307" s="219" t="s">
        <v>153</v>
      </c>
      <c r="E307" s="220" t="s">
        <v>382</v>
      </c>
      <c r="F307" s="221" t="s">
        <v>383</v>
      </c>
      <c r="G307" s="222" t="s">
        <v>163</v>
      </c>
      <c r="H307" s="223">
        <v>313.72000000000004</v>
      </c>
      <c r="I307" s="224"/>
      <c r="J307" s="225">
        <f>ROUND(I307*H307,2)</f>
        <v>0</v>
      </c>
      <c r="K307" s="221" t="s">
        <v>177</v>
      </c>
      <c r="L307" s="45"/>
      <c r="M307" s="226" t="s">
        <v>1</v>
      </c>
      <c r="N307" s="227" t="s">
        <v>38</v>
      </c>
      <c r="O307" s="92"/>
      <c r="P307" s="228">
        <f>O307*H307</f>
        <v>0</v>
      </c>
      <c r="Q307" s="228">
        <v>0.00029</v>
      </c>
      <c r="R307" s="228">
        <f>Q307*H307</f>
        <v>0.090978800000000016</v>
      </c>
      <c r="S307" s="228">
        <v>0</v>
      </c>
      <c r="T307" s="229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30" t="s">
        <v>238</v>
      </c>
      <c r="AT307" s="230" t="s">
        <v>153</v>
      </c>
      <c r="AU307" s="230" t="s">
        <v>83</v>
      </c>
      <c r="AY307" s="18" t="s">
        <v>150</v>
      </c>
      <c r="BE307" s="231">
        <f>IF(N307="základní",J307,0)</f>
        <v>0</v>
      </c>
      <c r="BF307" s="231">
        <f>IF(N307="snížená",J307,0)</f>
        <v>0</v>
      </c>
      <c r="BG307" s="231">
        <f>IF(N307="zákl. přenesená",J307,0)</f>
        <v>0</v>
      </c>
      <c r="BH307" s="231">
        <f>IF(N307="sníž. přenesená",J307,0)</f>
        <v>0</v>
      </c>
      <c r="BI307" s="231">
        <f>IF(N307="nulová",J307,0)</f>
        <v>0</v>
      </c>
      <c r="BJ307" s="18" t="s">
        <v>81</v>
      </c>
      <c r="BK307" s="231">
        <f>ROUND(I307*H307,2)</f>
        <v>0</v>
      </c>
      <c r="BL307" s="18" t="s">
        <v>238</v>
      </c>
      <c r="BM307" s="230" t="s">
        <v>384</v>
      </c>
    </row>
    <row r="308" s="2" customFormat="1">
      <c r="A308" s="39"/>
      <c r="B308" s="40"/>
      <c r="C308" s="41"/>
      <c r="D308" s="234" t="s">
        <v>260</v>
      </c>
      <c r="E308" s="41"/>
      <c r="F308" s="277" t="s">
        <v>385</v>
      </c>
      <c r="G308" s="41"/>
      <c r="H308" s="41"/>
      <c r="I308" s="278"/>
      <c r="J308" s="41"/>
      <c r="K308" s="41"/>
      <c r="L308" s="45"/>
      <c r="M308" s="279"/>
      <c r="N308" s="280"/>
      <c r="O308" s="92"/>
      <c r="P308" s="92"/>
      <c r="Q308" s="92"/>
      <c r="R308" s="92"/>
      <c r="S308" s="92"/>
      <c r="T308" s="93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260</v>
      </c>
      <c r="AU308" s="18" t="s">
        <v>83</v>
      </c>
    </row>
    <row r="309" s="14" customFormat="1">
      <c r="A309" s="14"/>
      <c r="B309" s="243"/>
      <c r="C309" s="244"/>
      <c r="D309" s="234" t="s">
        <v>166</v>
      </c>
      <c r="E309" s="245" t="s">
        <v>1</v>
      </c>
      <c r="F309" s="246" t="s">
        <v>372</v>
      </c>
      <c r="G309" s="244"/>
      <c r="H309" s="247">
        <v>32.76</v>
      </c>
      <c r="I309" s="248"/>
      <c r="J309" s="244"/>
      <c r="K309" s="244"/>
      <c r="L309" s="249"/>
      <c r="M309" s="250"/>
      <c r="N309" s="251"/>
      <c r="O309" s="251"/>
      <c r="P309" s="251"/>
      <c r="Q309" s="251"/>
      <c r="R309" s="251"/>
      <c r="S309" s="251"/>
      <c r="T309" s="252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3" t="s">
        <v>166</v>
      </c>
      <c r="AU309" s="253" t="s">
        <v>83</v>
      </c>
      <c r="AV309" s="14" t="s">
        <v>83</v>
      </c>
      <c r="AW309" s="14" t="s">
        <v>30</v>
      </c>
      <c r="AX309" s="14" t="s">
        <v>73</v>
      </c>
      <c r="AY309" s="253" t="s">
        <v>150</v>
      </c>
    </row>
    <row r="310" s="14" customFormat="1">
      <c r="A310" s="14"/>
      <c r="B310" s="243"/>
      <c r="C310" s="244"/>
      <c r="D310" s="234" t="s">
        <v>166</v>
      </c>
      <c r="E310" s="245" t="s">
        <v>1</v>
      </c>
      <c r="F310" s="246" t="s">
        <v>373</v>
      </c>
      <c r="G310" s="244"/>
      <c r="H310" s="247">
        <v>59.28</v>
      </c>
      <c r="I310" s="248"/>
      <c r="J310" s="244"/>
      <c r="K310" s="244"/>
      <c r="L310" s="249"/>
      <c r="M310" s="250"/>
      <c r="N310" s="251"/>
      <c r="O310" s="251"/>
      <c r="P310" s="251"/>
      <c r="Q310" s="251"/>
      <c r="R310" s="251"/>
      <c r="S310" s="251"/>
      <c r="T310" s="252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3" t="s">
        <v>166</v>
      </c>
      <c r="AU310" s="253" t="s">
        <v>83</v>
      </c>
      <c r="AV310" s="14" t="s">
        <v>83</v>
      </c>
      <c r="AW310" s="14" t="s">
        <v>30</v>
      </c>
      <c r="AX310" s="14" t="s">
        <v>73</v>
      </c>
      <c r="AY310" s="253" t="s">
        <v>150</v>
      </c>
    </row>
    <row r="311" s="14" customFormat="1">
      <c r="A311" s="14"/>
      <c r="B311" s="243"/>
      <c r="C311" s="244"/>
      <c r="D311" s="234" t="s">
        <v>166</v>
      </c>
      <c r="E311" s="245" t="s">
        <v>1</v>
      </c>
      <c r="F311" s="246" t="s">
        <v>374</v>
      </c>
      <c r="G311" s="244"/>
      <c r="H311" s="247">
        <v>48.1</v>
      </c>
      <c r="I311" s="248"/>
      <c r="J311" s="244"/>
      <c r="K311" s="244"/>
      <c r="L311" s="249"/>
      <c r="M311" s="250"/>
      <c r="N311" s="251"/>
      <c r="O311" s="251"/>
      <c r="P311" s="251"/>
      <c r="Q311" s="251"/>
      <c r="R311" s="251"/>
      <c r="S311" s="251"/>
      <c r="T311" s="252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3" t="s">
        <v>166</v>
      </c>
      <c r="AU311" s="253" t="s">
        <v>83</v>
      </c>
      <c r="AV311" s="14" t="s">
        <v>83</v>
      </c>
      <c r="AW311" s="14" t="s">
        <v>30</v>
      </c>
      <c r="AX311" s="14" t="s">
        <v>73</v>
      </c>
      <c r="AY311" s="253" t="s">
        <v>150</v>
      </c>
    </row>
    <row r="312" s="14" customFormat="1">
      <c r="A312" s="14"/>
      <c r="B312" s="243"/>
      <c r="C312" s="244"/>
      <c r="D312" s="234" t="s">
        <v>166</v>
      </c>
      <c r="E312" s="245" t="s">
        <v>1</v>
      </c>
      <c r="F312" s="246" t="s">
        <v>375</v>
      </c>
      <c r="G312" s="244"/>
      <c r="H312" s="247">
        <v>59.08</v>
      </c>
      <c r="I312" s="248"/>
      <c r="J312" s="244"/>
      <c r="K312" s="244"/>
      <c r="L312" s="249"/>
      <c r="M312" s="250"/>
      <c r="N312" s="251"/>
      <c r="O312" s="251"/>
      <c r="P312" s="251"/>
      <c r="Q312" s="251"/>
      <c r="R312" s="251"/>
      <c r="S312" s="251"/>
      <c r="T312" s="252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3" t="s">
        <v>166</v>
      </c>
      <c r="AU312" s="253" t="s">
        <v>83</v>
      </c>
      <c r="AV312" s="14" t="s">
        <v>83</v>
      </c>
      <c r="AW312" s="14" t="s">
        <v>30</v>
      </c>
      <c r="AX312" s="14" t="s">
        <v>73</v>
      </c>
      <c r="AY312" s="253" t="s">
        <v>150</v>
      </c>
    </row>
    <row r="313" s="15" customFormat="1">
      <c r="A313" s="15"/>
      <c r="B313" s="254"/>
      <c r="C313" s="255"/>
      <c r="D313" s="234" t="s">
        <v>166</v>
      </c>
      <c r="E313" s="256" t="s">
        <v>1</v>
      </c>
      <c r="F313" s="257" t="s">
        <v>171</v>
      </c>
      <c r="G313" s="255"/>
      <c r="H313" s="258">
        <v>199.21999999999997</v>
      </c>
      <c r="I313" s="259"/>
      <c r="J313" s="255"/>
      <c r="K313" s="255"/>
      <c r="L313" s="260"/>
      <c r="M313" s="261"/>
      <c r="N313" s="262"/>
      <c r="O313" s="262"/>
      <c r="P313" s="262"/>
      <c r="Q313" s="262"/>
      <c r="R313" s="262"/>
      <c r="S313" s="262"/>
      <c r="T313" s="263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64" t="s">
        <v>166</v>
      </c>
      <c r="AU313" s="264" t="s">
        <v>83</v>
      </c>
      <c r="AV313" s="15" t="s">
        <v>172</v>
      </c>
      <c r="AW313" s="15" t="s">
        <v>30</v>
      </c>
      <c r="AX313" s="15" t="s">
        <v>73</v>
      </c>
      <c r="AY313" s="264" t="s">
        <v>150</v>
      </c>
    </row>
    <row r="314" s="14" customFormat="1">
      <c r="A314" s="14"/>
      <c r="B314" s="243"/>
      <c r="C314" s="244"/>
      <c r="D314" s="234" t="s">
        <v>166</v>
      </c>
      <c r="E314" s="245" t="s">
        <v>1</v>
      </c>
      <c r="F314" s="246" t="s">
        <v>376</v>
      </c>
      <c r="G314" s="244"/>
      <c r="H314" s="247">
        <v>114.5</v>
      </c>
      <c r="I314" s="248"/>
      <c r="J314" s="244"/>
      <c r="K314" s="244"/>
      <c r="L314" s="249"/>
      <c r="M314" s="250"/>
      <c r="N314" s="251"/>
      <c r="O314" s="251"/>
      <c r="P314" s="251"/>
      <c r="Q314" s="251"/>
      <c r="R314" s="251"/>
      <c r="S314" s="251"/>
      <c r="T314" s="252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3" t="s">
        <v>166</v>
      </c>
      <c r="AU314" s="253" t="s">
        <v>83</v>
      </c>
      <c r="AV314" s="14" t="s">
        <v>83</v>
      </c>
      <c r="AW314" s="14" t="s">
        <v>30</v>
      </c>
      <c r="AX314" s="14" t="s">
        <v>73</v>
      </c>
      <c r="AY314" s="253" t="s">
        <v>150</v>
      </c>
    </row>
    <row r="315" s="16" customFormat="1">
      <c r="A315" s="16"/>
      <c r="B315" s="265"/>
      <c r="C315" s="266"/>
      <c r="D315" s="234" t="s">
        <v>166</v>
      </c>
      <c r="E315" s="267" t="s">
        <v>1</v>
      </c>
      <c r="F315" s="268" t="s">
        <v>174</v>
      </c>
      <c r="G315" s="266"/>
      <c r="H315" s="269">
        <v>313.71999999999996</v>
      </c>
      <c r="I315" s="270"/>
      <c r="J315" s="266"/>
      <c r="K315" s="266"/>
      <c r="L315" s="271"/>
      <c r="M315" s="272"/>
      <c r="N315" s="273"/>
      <c r="O315" s="273"/>
      <c r="P315" s="273"/>
      <c r="Q315" s="273"/>
      <c r="R315" s="273"/>
      <c r="S315" s="273"/>
      <c r="T315" s="274"/>
      <c r="U315" s="16"/>
      <c r="V315" s="16"/>
      <c r="W315" s="16"/>
      <c r="X315" s="16"/>
      <c r="Y315" s="16"/>
      <c r="Z315" s="16"/>
      <c r="AA315" s="16"/>
      <c r="AB315" s="16"/>
      <c r="AC315" s="16"/>
      <c r="AD315" s="16"/>
      <c r="AE315" s="16"/>
      <c r="AT315" s="275" t="s">
        <v>166</v>
      </c>
      <c r="AU315" s="275" t="s">
        <v>83</v>
      </c>
      <c r="AV315" s="16" t="s">
        <v>157</v>
      </c>
      <c r="AW315" s="16" t="s">
        <v>30</v>
      </c>
      <c r="AX315" s="16" t="s">
        <v>81</v>
      </c>
      <c r="AY315" s="275" t="s">
        <v>150</v>
      </c>
    </row>
    <row r="316" s="12" customFormat="1" ht="25.92" customHeight="1">
      <c r="A316" s="12"/>
      <c r="B316" s="203"/>
      <c r="C316" s="204"/>
      <c r="D316" s="205" t="s">
        <v>72</v>
      </c>
      <c r="E316" s="206" t="s">
        <v>304</v>
      </c>
      <c r="F316" s="206" t="s">
        <v>386</v>
      </c>
      <c r="G316" s="204"/>
      <c r="H316" s="204"/>
      <c r="I316" s="207"/>
      <c r="J316" s="208">
        <f>BK316</f>
        <v>0</v>
      </c>
      <c r="K316" s="204"/>
      <c r="L316" s="209"/>
      <c r="M316" s="210"/>
      <c r="N316" s="211"/>
      <c r="O316" s="211"/>
      <c r="P316" s="212">
        <f>P317</f>
        <v>0</v>
      </c>
      <c r="Q316" s="211"/>
      <c r="R316" s="212">
        <f>R317</f>
        <v>0</v>
      </c>
      <c r="S316" s="211"/>
      <c r="T316" s="213">
        <f>T317</f>
        <v>0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214" t="s">
        <v>172</v>
      </c>
      <c r="AT316" s="215" t="s">
        <v>72</v>
      </c>
      <c r="AU316" s="215" t="s">
        <v>73</v>
      </c>
      <c r="AY316" s="214" t="s">
        <v>150</v>
      </c>
      <c r="BK316" s="216">
        <f>BK317</f>
        <v>0</v>
      </c>
    </row>
    <row r="317" s="12" customFormat="1" ht="22.8" customHeight="1">
      <c r="A317" s="12"/>
      <c r="B317" s="203"/>
      <c r="C317" s="204"/>
      <c r="D317" s="205" t="s">
        <v>72</v>
      </c>
      <c r="E317" s="217" t="s">
        <v>387</v>
      </c>
      <c r="F317" s="217" t="s">
        <v>388</v>
      </c>
      <c r="G317" s="204"/>
      <c r="H317" s="204"/>
      <c r="I317" s="207"/>
      <c r="J317" s="218">
        <f>BK317</f>
        <v>0</v>
      </c>
      <c r="K317" s="204"/>
      <c r="L317" s="209"/>
      <c r="M317" s="210"/>
      <c r="N317" s="211"/>
      <c r="O317" s="211"/>
      <c r="P317" s="212">
        <f>SUM(P318:P319)</f>
        <v>0</v>
      </c>
      <c r="Q317" s="211"/>
      <c r="R317" s="212">
        <f>SUM(R318:R319)</f>
        <v>0</v>
      </c>
      <c r="S317" s="211"/>
      <c r="T317" s="213">
        <f>SUM(T318:T319)</f>
        <v>0</v>
      </c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R317" s="214" t="s">
        <v>172</v>
      </c>
      <c r="AT317" s="215" t="s">
        <v>72</v>
      </c>
      <c r="AU317" s="215" t="s">
        <v>81</v>
      </c>
      <c r="AY317" s="214" t="s">
        <v>150</v>
      </c>
      <c r="BK317" s="216">
        <f>SUM(BK318:BK319)</f>
        <v>0</v>
      </c>
    </row>
    <row r="318" s="2" customFormat="1" ht="21.75" customHeight="1">
      <c r="A318" s="39"/>
      <c r="B318" s="40"/>
      <c r="C318" s="219" t="s">
        <v>392</v>
      </c>
      <c r="D318" s="219" t="s">
        <v>153</v>
      </c>
      <c r="E318" s="220" t="s">
        <v>390</v>
      </c>
      <c r="F318" s="221" t="s">
        <v>391</v>
      </c>
      <c r="G318" s="222" t="s">
        <v>200</v>
      </c>
      <c r="H318" s="223">
        <v>12</v>
      </c>
      <c r="I318" s="224"/>
      <c r="J318" s="225">
        <f>ROUND(I318*H318,2)</f>
        <v>0</v>
      </c>
      <c r="K318" s="221" t="s">
        <v>1</v>
      </c>
      <c r="L318" s="45"/>
      <c r="M318" s="226" t="s">
        <v>1</v>
      </c>
      <c r="N318" s="227" t="s">
        <v>38</v>
      </c>
      <c r="O318" s="92"/>
      <c r="P318" s="228">
        <f>O318*H318</f>
        <v>0</v>
      </c>
      <c r="Q318" s="228">
        <v>0</v>
      </c>
      <c r="R318" s="228">
        <f>Q318*H318</f>
        <v>0</v>
      </c>
      <c r="S318" s="228">
        <v>0</v>
      </c>
      <c r="T318" s="229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30" t="s">
        <v>392</v>
      </c>
      <c r="AT318" s="230" t="s">
        <v>153</v>
      </c>
      <c r="AU318" s="230" t="s">
        <v>83</v>
      </c>
      <c r="AY318" s="18" t="s">
        <v>150</v>
      </c>
      <c r="BE318" s="231">
        <f>IF(N318="základní",J318,0)</f>
        <v>0</v>
      </c>
      <c r="BF318" s="231">
        <f>IF(N318="snížená",J318,0)</f>
        <v>0</v>
      </c>
      <c r="BG318" s="231">
        <f>IF(N318="zákl. přenesená",J318,0)</f>
        <v>0</v>
      </c>
      <c r="BH318" s="231">
        <f>IF(N318="sníž. přenesená",J318,0)</f>
        <v>0</v>
      </c>
      <c r="BI318" s="231">
        <f>IF(N318="nulová",J318,0)</f>
        <v>0</v>
      </c>
      <c r="BJ318" s="18" t="s">
        <v>81</v>
      </c>
      <c r="BK318" s="231">
        <f>ROUND(I318*H318,2)</f>
        <v>0</v>
      </c>
      <c r="BL318" s="18" t="s">
        <v>392</v>
      </c>
      <c r="BM318" s="230" t="s">
        <v>393</v>
      </c>
    </row>
    <row r="319" s="14" customFormat="1">
      <c r="A319" s="14"/>
      <c r="B319" s="243"/>
      <c r="C319" s="244"/>
      <c r="D319" s="234" t="s">
        <v>166</v>
      </c>
      <c r="E319" s="245" t="s">
        <v>1</v>
      </c>
      <c r="F319" s="246" t="s">
        <v>576</v>
      </c>
      <c r="G319" s="244"/>
      <c r="H319" s="247">
        <v>12</v>
      </c>
      <c r="I319" s="248"/>
      <c r="J319" s="244"/>
      <c r="K319" s="244"/>
      <c r="L319" s="249"/>
      <c r="M319" s="250"/>
      <c r="N319" s="251"/>
      <c r="O319" s="251"/>
      <c r="P319" s="251"/>
      <c r="Q319" s="251"/>
      <c r="R319" s="251"/>
      <c r="S319" s="251"/>
      <c r="T319" s="252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3" t="s">
        <v>166</v>
      </c>
      <c r="AU319" s="253" t="s">
        <v>83</v>
      </c>
      <c r="AV319" s="14" t="s">
        <v>83</v>
      </c>
      <c r="AW319" s="14" t="s">
        <v>30</v>
      </c>
      <c r="AX319" s="14" t="s">
        <v>81</v>
      </c>
      <c r="AY319" s="253" t="s">
        <v>150</v>
      </c>
    </row>
    <row r="320" s="12" customFormat="1" ht="25.92" customHeight="1">
      <c r="A320" s="12"/>
      <c r="B320" s="203"/>
      <c r="C320" s="204"/>
      <c r="D320" s="205" t="s">
        <v>72</v>
      </c>
      <c r="E320" s="206" t="s">
        <v>504</v>
      </c>
      <c r="F320" s="206" t="s">
        <v>505</v>
      </c>
      <c r="G320" s="204"/>
      <c r="H320" s="204"/>
      <c r="I320" s="207"/>
      <c r="J320" s="208">
        <f>BK320</f>
        <v>0</v>
      </c>
      <c r="K320" s="204"/>
      <c r="L320" s="209"/>
      <c r="M320" s="210"/>
      <c r="N320" s="211"/>
      <c r="O320" s="211"/>
      <c r="P320" s="212">
        <f>SUM(P321:P325)</f>
        <v>0</v>
      </c>
      <c r="Q320" s="211"/>
      <c r="R320" s="212">
        <f>SUM(R321:R325)</f>
        <v>0</v>
      </c>
      <c r="S320" s="211"/>
      <c r="T320" s="213">
        <f>SUM(T321:T325)</f>
        <v>0</v>
      </c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R320" s="214" t="s">
        <v>157</v>
      </c>
      <c r="AT320" s="215" t="s">
        <v>72</v>
      </c>
      <c r="AU320" s="215" t="s">
        <v>73</v>
      </c>
      <c r="AY320" s="214" t="s">
        <v>150</v>
      </c>
      <c r="BK320" s="216">
        <f>SUM(BK321:BK325)</f>
        <v>0</v>
      </c>
    </row>
    <row r="321" s="2" customFormat="1" ht="16.5" customHeight="1">
      <c r="A321" s="39"/>
      <c r="B321" s="40"/>
      <c r="C321" s="219" t="s">
        <v>510</v>
      </c>
      <c r="D321" s="219" t="s">
        <v>153</v>
      </c>
      <c r="E321" s="220" t="s">
        <v>506</v>
      </c>
      <c r="F321" s="221" t="s">
        <v>507</v>
      </c>
      <c r="G321" s="222" t="s">
        <v>508</v>
      </c>
      <c r="H321" s="223">
        <v>8</v>
      </c>
      <c r="I321" s="224"/>
      <c r="J321" s="225">
        <f>ROUND(I321*H321,2)</f>
        <v>0</v>
      </c>
      <c r="K321" s="221" t="s">
        <v>1</v>
      </c>
      <c r="L321" s="45"/>
      <c r="M321" s="226" t="s">
        <v>1</v>
      </c>
      <c r="N321" s="227" t="s">
        <v>38</v>
      </c>
      <c r="O321" s="92"/>
      <c r="P321" s="228">
        <f>O321*H321</f>
        <v>0</v>
      </c>
      <c r="Q321" s="228">
        <v>0</v>
      </c>
      <c r="R321" s="228">
        <f>Q321*H321</f>
        <v>0</v>
      </c>
      <c r="S321" s="228">
        <v>0</v>
      </c>
      <c r="T321" s="229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30" t="s">
        <v>238</v>
      </c>
      <c r="AT321" s="230" t="s">
        <v>153</v>
      </c>
      <c r="AU321" s="230" t="s">
        <v>81</v>
      </c>
      <c r="AY321" s="18" t="s">
        <v>150</v>
      </c>
      <c r="BE321" s="231">
        <f>IF(N321="základní",J321,0)</f>
        <v>0</v>
      </c>
      <c r="BF321" s="231">
        <f>IF(N321="snížená",J321,0)</f>
        <v>0</v>
      </c>
      <c r="BG321" s="231">
        <f>IF(N321="zákl. přenesená",J321,0)</f>
        <v>0</v>
      </c>
      <c r="BH321" s="231">
        <f>IF(N321="sníž. přenesená",J321,0)</f>
        <v>0</v>
      </c>
      <c r="BI321" s="231">
        <f>IF(N321="nulová",J321,0)</f>
        <v>0</v>
      </c>
      <c r="BJ321" s="18" t="s">
        <v>81</v>
      </c>
      <c r="BK321" s="231">
        <f>ROUND(I321*H321,2)</f>
        <v>0</v>
      </c>
      <c r="BL321" s="18" t="s">
        <v>238</v>
      </c>
      <c r="BM321" s="230" t="s">
        <v>577</v>
      </c>
    </row>
    <row r="322" s="2" customFormat="1" ht="16.5" customHeight="1">
      <c r="A322" s="39"/>
      <c r="B322" s="40"/>
      <c r="C322" s="219" t="s">
        <v>514</v>
      </c>
      <c r="D322" s="219" t="s">
        <v>153</v>
      </c>
      <c r="E322" s="220" t="s">
        <v>511</v>
      </c>
      <c r="F322" s="221" t="s">
        <v>512</v>
      </c>
      <c r="G322" s="222" t="s">
        <v>274</v>
      </c>
      <c r="H322" s="223">
        <v>1</v>
      </c>
      <c r="I322" s="224"/>
      <c r="J322" s="225">
        <f>ROUND(I322*H322,2)</f>
        <v>0</v>
      </c>
      <c r="K322" s="221" t="s">
        <v>1</v>
      </c>
      <c r="L322" s="45"/>
      <c r="M322" s="226" t="s">
        <v>1</v>
      </c>
      <c r="N322" s="227" t="s">
        <v>38</v>
      </c>
      <c r="O322" s="92"/>
      <c r="P322" s="228">
        <f>O322*H322</f>
        <v>0</v>
      </c>
      <c r="Q322" s="228">
        <v>0</v>
      </c>
      <c r="R322" s="228">
        <f>Q322*H322</f>
        <v>0</v>
      </c>
      <c r="S322" s="228">
        <v>0</v>
      </c>
      <c r="T322" s="229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30" t="s">
        <v>238</v>
      </c>
      <c r="AT322" s="230" t="s">
        <v>153</v>
      </c>
      <c r="AU322" s="230" t="s">
        <v>81</v>
      </c>
      <c r="AY322" s="18" t="s">
        <v>150</v>
      </c>
      <c r="BE322" s="231">
        <f>IF(N322="základní",J322,0)</f>
        <v>0</v>
      </c>
      <c r="BF322" s="231">
        <f>IF(N322="snížená",J322,0)</f>
        <v>0</v>
      </c>
      <c r="BG322" s="231">
        <f>IF(N322="zákl. přenesená",J322,0)</f>
        <v>0</v>
      </c>
      <c r="BH322" s="231">
        <f>IF(N322="sníž. přenesená",J322,0)</f>
        <v>0</v>
      </c>
      <c r="BI322" s="231">
        <f>IF(N322="nulová",J322,0)</f>
        <v>0</v>
      </c>
      <c r="BJ322" s="18" t="s">
        <v>81</v>
      </c>
      <c r="BK322" s="231">
        <f>ROUND(I322*H322,2)</f>
        <v>0</v>
      </c>
      <c r="BL322" s="18" t="s">
        <v>238</v>
      </c>
      <c r="BM322" s="230" t="s">
        <v>578</v>
      </c>
    </row>
    <row r="323" s="2" customFormat="1" ht="16.5" customHeight="1">
      <c r="A323" s="39"/>
      <c r="B323" s="40"/>
      <c r="C323" s="219" t="s">
        <v>519</v>
      </c>
      <c r="D323" s="219" t="s">
        <v>153</v>
      </c>
      <c r="E323" s="220" t="s">
        <v>515</v>
      </c>
      <c r="F323" s="221" t="s">
        <v>516</v>
      </c>
      <c r="G323" s="222" t="s">
        <v>517</v>
      </c>
      <c r="H323" s="223">
        <v>1</v>
      </c>
      <c r="I323" s="224"/>
      <c r="J323" s="225">
        <f>ROUND(I323*H323,2)</f>
        <v>0</v>
      </c>
      <c r="K323" s="221" t="s">
        <v>1</v>
      </c>
      <c r="L323" s="45"/>
      <c r="M323" s="226" t="s">
        <v>1</v>
      </c>
      <c r="N323" s="227" t="s">
        <v>38</v>
      </c>
      <c r="O323" s="92"/>
      <c r="P323" s="228">
        <f>O323*H323</f>
        <v>0</v>
      </c>
      <c r="Q323" s="228">
        <v>0</v>
      </c>
      <c r="R323" s="228">
        <f>Q323*H323</f>
        <v>0</v>
      </c>
      <c r="S323" s="228">
        <v>0</v>
      </c>
      <c r="T323" s="229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30" t="s">
        <v>238</v>
      </c>
      <c r="AT323" s="230" t="s">
        <v>153</v>
      </c>
      <c r="AU323" s="230" t="s">
        <v>81</v>
      </c>
      <c r="AY323" s="18" t="s">
        <v>150</v>
      </c>
      <c r="BE323" s="231">
        <f>IF(N323="základní",J323,0)</f>
        <v>0</v>
      </c>
      <c r="BF323" s="231">
        <f>IF(N323="snížená",J323,0)</f>
        <v>0</v>
      </c>
      <c r="BG323" s="231">
        <f>IF(N323="zákl. přenesená",J323,0)</f>
        <v>0</v>
      </c>
      <c r="BH323" s="231">
        <f>IF(N323="sníž. přenesená",J323,0)</f>
        <v>0</v>
      </c>
      <c r="BI323" s="231">
        <f>IF(N323="nulová",J323,0)</f>
        <v>0</v>
      </c>
      <c r="BJ323" s="18" t="s">
        <v>81</v>
      </c>
      <c r="BK323" s="231">
        <f>ROUND(I323*H323,2)</f>
        <v>0</v>
      </c>
      <c r="BL323" s="18" t="s">
        <v>238</v>
      </c>
      <c r="BM323" s="230" t="s">
        <v>579</v>
      </c>
    </row>
    <row r="324" s="2" customFormat="1" ht="16.5" customHeight="1">
      <c r="A324" s="39"/>
      <c r="B324" s="40"/>
      <c r="C324" s="219" t="s">
        <v>523</v>
      </c>
      <c r="D324" s="219" t="s">
        <v>153</v>
      </c>
      <c r="E324" s="220" t="s">
        <v>520</v>
      </c>
      <c r="F324" s="221" t="s">
        <v>521</v>
      </c>
      <c r="G324" s="222" t="s">
        <v>517</v>
      </c>
      <c r="H324" s="223">
        <v>1</v>
      </c>
      <c r="I324" s="224"/>
      <c r="J324" s="225">
        <f>ROUND(I324*H324,2)</f>
        <v>0</v>
      </c>
      <c r="K324" s="221" t="s">
        <v>1</v>
      </c>
      <c r="L324" s="45"/>
      <c r="M324" s="226" t="s">
        <v>1</v>
      </c>
      <c r="N324" s="227" t="s">
        <v>38</v>
      </c>
      <c r="O324" s="92"/>
      <c r="P324" s="228">
        <f>O324*H324</f>
        <v>0</v>
      </c>
      <c r="Q324" s="228">
        <v>0</v>
      </c>
      <c r="R324" s="228">
        <f>Q324*H324</f>
        <v>0</v>
      </c>
      <c r="S324" s="228">
        <v>0</v>
      </c>
      <c r="T324" s="229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30" t="s">
        <v>238</v>
      </c>
      <c r="AT324" s="230" t="s">
        <v>153</v>
      </c>
      <c r="AU324" s="230" t="s">
        <v>81</v>
      </c>
      <c r="AY324" s="18" t="s">
        <v>150</v>
      </c>
      <c r="BE324" s="231">
        <f>IF(N324="základní",J324,0)</f>
        <v>0</v>
      </c>
      <c r="BF324" s="231">
        <f>IF(N324="snížená",J324,0)</f>
        <v>0</v>
      </c>
      <c r="BG324" s="231">
        <f>IF(N324="zákl. přenesená",J324,0)</f>
        <v>0</v>
      </c>
      <c r="BH324" s="231">
        <f>IF(N324="sníž. přenesená",J324,0)</f>
        <v>0</v>
      </c>
      <c r="BI324" s="231">
        <f>IF(N324="nulová",J324,0)</f>
        <v>0</v>
      </c>
      <c r="BJ324" s="18" t="s">
        <v>81</v>
      </c>
      <c r="BK324" s="231">
        <f>ROUND(I324*H324,2)</f>
        <v>0</v>
      </c>
      <c r="BL324" s="18" t="s">
        <v>238</v>
      </c>
      <c r="BM324" s="230" t="s">
        <v>580</v>
      </c>
    </row>
    <row r="325" s="2" customFormat="1" ht="16.5" customHeight="1">
      <c r="A325" s="39"/>
      <c r="B325" s="40"/>
      <c r="C325" s="219" t="s">
        <v>531</v>
      </c>
      <c r="D325" s="219" t="s">
        <v>153</v>
      </c>
      <c r="E325" s="220" t="s">
        <v>524</v>
      </c>
      <c r="F325" s="221" t="s">
        <v>525</v>
      </c>
      <c r="G325" s="222" t="s">
        <v>517</v>
      </c>
      <c r="H325" s="223">
        <v>1</v>
      </c>
      <c r="I325" s="224"/>
      <c r="J325" s="225">
        <f>ROUND(I325*H325,2)</f>
        <v>0</v>
      </c>
      <c r="K325" s="221" t="s">
        <v>1</v>
      </c>
      <c r="L325" s="45"/>
      <c r="M325" s="226" t="s">
        <v>1</v>
      </c>
      <c r="N325" s="227" t="s">
        <v>38</v>
      </c>
      <c r="O325" s="92"/>
      <c r="P325" s="228">
        <f>O325*H325</f>
        <v>0</v>
      </c>
      <c r="Q325" s="228">
        <v>0</v>
      </c>
      <c r="R325" s="228">
        <f>Q325*H325</f>
        <v>0</v>
      </c>
      <c r="S325" s="228">
        <v>0</v>
      </c>
      <c r="T325" s="229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30" t="s">
        <v>238</v>
      </c>
      <c r="AT325" s="230" t="s">
        <v>153</v>
      </c>
      <c r="AU325" s="230" t="s">
        <v>81</v>
      </c>
      <c r="AY325" s="18" t="s">
        <v>150</v>
      </c>
      <c r="BE325" s="231">
        <f>IF(N325="základní",J325,0)</f>
        <v>0</v>
      </c>
      <c r="BF325" s="231">
        <f>IF(N325="snížená",J325,0)</f>
        <v>0</v>
      </c>
      <c r="BG325" s="231">
        <f>IF(N325="zákl. přenesená",J325,0)</f>
        <v>0</v>
      </c>
      <c r="BH325" s="231">
        <f>IF(N325="sníž. přenesená",J325,0)</f>
        <v>0</v>
      </c>
      <c r="BI325" s="231">
        <f>IF(N325="nulová",J325,0)</f>
        <v>0</v>
      </c>
      <c r="BJ325" s="18" t="s">
        <v>81</v>
      </c>
      <c r="BK325" s="231">
        <f>ROUND(I325*H325,2)</f>
        <v>0</v>
      </c>
      <c r="BL325" s="18" t="s">
        <v>238</v>
      </c>
      <c r="BM325" s="230" t="s">
        <v>526</v>
      </c>
    </row>
    <row r="326" s="12" customFormat="1" ht="25.92" customHeight="1">
      <c r="A326" s="12"/>
      <c r="B326" s="203"/>
      <c r="C326" s="204"/>
      <c r="D326" s="205" t="s">
        <v>72</v>
      </c>
      <c r="E326" s="206" t="s">
        <v>527</v>
      </c>
      <c r="F326" s="206" t="s">
        <v>528</v>
      </c>
      <c r="G326" s="204"/>
      <c r="H326" s="204"/>
      <c r="I326" s="207"/>
      <c r="J326" s="208">
        <f>BK326</f>
        <v>0</v>
      </c>
      <c r="K326" s="204"/>
      <c r="L326" s="209"/>
      <c r="M326" s="210"/>
      <c r="N326" s="211"/>
      <c r="O326" s="211"/>
      <c r="P326" s="212">
        <f>P327</f>
        <v>0</v>
      </c>
      <c r="Q326" s="211"/>
      <c r="R326" s="212">
        <f>R327</f>
        <v>0</v>
      </c>
      <c r="S326" s="211"/>
      <c r="T326" s="213">
        <f>T327</f>
        <v>0</v>
      </c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R326" s="214" t="s">
        <v>189</v>
      </c>
      <c r="AT326" s="215" t="s">
        <v>72</v>
      </c>
      <c r="AU326" s="215" t="s">
        <v>73</v>
      </c>
      <c r="AY326" s="214" t="s">
        <v>150</v>
      </c>
      <c r="BK326" s="216">
        <f>BK327</f>
        <v>0</v>
      </c>
    </row>
    <row r="327" s="12" customFormat="1" ht="22.8" customHeight="1">
      <c r="A327" s="12"/>
      <c r="B327" s="203"/>
      <c r="C327" s="204"/>
      <c r="D327" s="205" t="s">
        <v>72</v>
      </c>
      <c r="E327" s="217" t="s">
        <v>529</v>
      </c>
      <c r="F327" s="217" t="s">
        <v>530</v>
      </c>
      <c r="G327" s="204"/>
      <c r="H327" s="204"/>
      <c r="I327" s="207"/>
      <c r="J327" s="218">
        <f>BK327</f>
        <v>0</v>
      </c>
      <c r="K327" s="204"/>
      <c r="L327" s="209"/>
      <c r="M327" s="210"/>
      <c r="N327" s="211"/>
      <c r="O327" s="211"/>
      <c r="P327" s="212">
        <f>P328</f>
        <v>0</v>
      </c>
      <c r="Q327" s="211"/>
      <c r="R327" s="212">
        <f>R328</f>
        <v>0</v>
      </c>
      <c r="S327" s="211"/>
      <c r="T327" s="213">
        <f>T328</f>
        <v>0</v>
      </c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R327" s="214" t="s">
        <v>189</v>
      </c>
      <c r="AT327" s="215" t="s">
        <v>72</v>
      </c>
      <c r="AU327" s="215" t="s">
        <v>81</v>
      </c>
      <c r="AY327" s="214" t="s">
        <v>150</v>
      </c>
      <c r="BK327" s="216">
        <f>BK328</f>
        <v>0</v>
      </c>
    </row>
    <row r="328" s="2" customFormat="1" ht="16.5" customHeight="1">
      <c r="A328" s="39"/>
      <c r="B328" s="40"/>
      <c r="C328" s="219" t="s">
        <v>581</v>
      </c>
      <c r="D328" s="219" t="s">
        <v>153</v>
      </c>
      <c r="E328" s="220" t="s">
        <v>532</v>
      </c>
      <c r="F328" s="221" t="s">
        <v>533</v>
      </c>
      <c r="G328" s="222" t="s">
        <v>508</v>
      </c>
      <c r="H328" s="223">
        <v>24</v>
      </c>
      <c r="I328" s="224"/>
      <c r="J328" s="225">
        <f>ROUND(I328*H328,2)</f>
        <v>0</v>
      </c>
      <c r="K328" s="221" t="s">
        <v>1</v>
      </c>
      <c r="L328" s="45"/>
      <c r="M328" s="294" t="s">
        <v>1</v>
      </c>
      <c r="N328" s="295" t="s">
        <v>38</v>
      </c>
      <c r="O328" s="296"/>
      <c r="P328" s="297">
        <f>O328*H328</f>
        <v>0</v>
      </c>
      <c r="Q328" s="297">
        <v>0</v>
      </c>
      <c r="R328" s="297">
        <f>Q328*H328</f>
        <v>0</v>
      </c>
      <c r="S328" s="297">
        <v>0</v>
      </c>
      <c r="T328" s="298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30" t="s">
        <v>534</v>
      </c>
      <c r="AT328" s="230" t="s">
        <v>153</v>
      </c>
      <c r="AU328" s="230" t="s">
        <v>83</v>
      </c>
      <c r="AY328" s="18" t="s">
        <v>150</v>
      </c>
      <c r="BE328" s="231">
        <f>IF(N328="základní",J328,0)</f>
        <v>0</v>
      </c>
      <c r="BF328" s="231">
        <f>IF(N328="snížená",J328,0)</f>
        <v>0</v>
      </c>
      <c r="BG328" s="231">
        <f>IF(N328="zákl. přenesená",J328,0)</f>
        <v>0</v>
      </c>
      <c r="BH328" s="231">
        <f>IF(N328="sníž. přenesená",J328,0)</f>
        <v>0</v>
      </c>
      <c r="BI328" s="231">
        <f>IF(N328="nulová",J328,0)</f>
        <v>0</v>
      </c>
      <c r="BJ328" s="18" t="s">
        <v>81</v>
      </c>
      <c r="BK328" s="231">
        <f>ROUND(I328*H328,2)</f>
        <v>0</v>
      </c>
      <c r="BL328" s="18" t="s">
        <v>534</v>
      </c>
      <c r="BM328" s="230" t="s">
        <v>582</v>
      </c>
    </row>
    <row r="329" s="2" customFormat="1" ht="6.96" customHeight="1">
      <c r="A329" s="39"/>
      <c r="B329" s="67"/>
      <c r="C329" s="68"/>
      <c r="D329" s="68"/>
      <c r="E329" s="68"/>
      <c r="F329" s="68"/>
      <c r="G329" s="68"/>
      <c r="H329" s="68"/>
      <c r="I329" s="68"/>
      <c r="J329" s="68"/>
      <c r="K329" s="68"/>
      <c r="L329" s="45"/>
      <c r="M329" s="39"/>
      <c r="O329" s="39"/>
      <c r="P329" s="39"/>
      <c r="Q329" s="39"/>
      <c r="R329" s="39"/>
      <c r="S329" s="39"/>
      <c r="T329" s="39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</row>
  </sheetData>
  <sheetProtection sheet="1" autoFilter="0" formatColumns="0" formatRows="0" objects="1" scenarios="1" spinCount="100000" saltValue="6x9xm7rLpgkjcYotyY5oOrhJP/bJ0AJT65VxsrSphFqm8labas7x+WRDXBmnxFkTetB7/Jij40j6MmuwfNFA1A==" hashValue="4HNKWTiQPOXMX2GVHPhIsI9oFFa3O/JTBJRHeqxouSphCWL5+f0nYrud5BeYfJrKmhZh6OdE9cGzl3J1edWLZA==" algorithmName="SHA-512" password="CC35"/>
  <autoFilter ref="C137:K328"/>
  <mergeCells count="9">
    <mergeCell ref="E7:H7"/>
    <mergeCell ref="E9:H9"/>
    <mergeCell ref="E18:H18"/>
    <mergeCell ref="E27:H27"/>
    <mergeCell ref="E85:H85"/>
    <mergeCell ref="E87:H87"/>
    <mergeCell ref="E128:H128"/>
    <mergeCell ref="E130:H13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104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83</v>
      </c>
    </row>
    <row r="4" s="1" customFormat="1" ht="24.96" customHeight="1">
      <c r="B4" s="21"/>
      <c r="D4" s="139" t="s">
        <v>108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Oprava bytů po povodni, Červená kolonie Bohumín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109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583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111</v>
      </c>
      <c r="G12" s="39"/>
      <c r="H12" s="39"/>
      <c r="I12" s="141" t="s">
        <v>22</v>
      </c>
      <c r="J12" s="145" t="str">
        <f>'Rekapitulace stavby'!AN8</f>
        <v>25. 11. 2024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112</v>
      </c>
      <c r="F15" s="39"/>
      <c r="G15" s="39"/>
      <c r="H15" s="39"/>
      <c r="I15" s="141" t="s">
        <v>26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27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29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113</v>
      </c>
      <c r="F21" s="39"/>
      <c r="G21" s="39"/>
      <c r="H21" s="39"/>
      <c r="I21" s="141" t="s">
        <v>26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31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114</v>
      </c>
      <c r="F24" s="39"/>
      <c r="G24" s="39"/>
      <c r="H24" s="39"/>
      <c r="I24" s="141" t="s">
        <v>26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33</v>
      </c>
      <c r="E30" s="39"/>
      <c r="F30" s="39"/>
      <c r="G30" s="39"/>
      <c r="H30" s="39"/>
      <c r="I30" s="39"/>
      <c r="J30" s="152">
        <f>ROUND(J131,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35</v>
      </c>
      <c r="G32" s="39"/>
      <c r="H32" s="39"/>
      <c r="I32" s="153" t="s">
        <v>34</v>
      </c>
      <c r="J32" s="153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37</v>
      </c>
      <c r="E33" s="141" t="s">
        <v>38</v>
      </c>
      <c r="F33" s="155">
        <f>ROUND((SUM(BE131:BE269)),  2)</f>
        <v>0</v>
      </c>
      <c r="G33" s="39"/>
      <c r="H33" s="39"/>
      <c r="I33" s="156">
        <v>0.21</v>
      </c>
      <c r="J33" s="155">
        <f>ROUND(((SUM(BE131:BE269))*I33),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39</v>
      </c>
      <c r="F34" s="155">
        <f>ROUND((SUM(BF131:BF269)),  2)</f>
        <v>0</v>
      </c>
      <c r="G34" s="39"/>
      <c r="H34" s="39"/>
      <c r="I34" s="156">
        <v>0.12</v>
      </c>
      <c r="J34" s="155">
        <f>ROUND(((SUM(BF131:BF269))*I34),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40</v>
      </c>
      <c r="F35" s="155">
        <f>ROUND((SUM(BG131:BG269)),  2)</f>
        <v>0</v>
      </c>
      <c r="G35" s="39"/>
      <c r="H35" s="39"/>
      <c r="I35" s="156">
        <v>0.21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41</v>
      </c>
      <c r="F36" s="155">
        <f>ROUND((SUM(BH131:BH269)),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42</v>
      </c>
      <c r="F37" s="155">
        <f>ROUND((SUM(BI131:BI269)),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Oprava bytů po povodni, Červená kolonie Bohumín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109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008.1 - Čp 379, byt č. 2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Bohumín</v>
      </c>
      <c r="G89" s="41"/>
      <c r="H89" s="41"/>
      <c r="I89" s="33" t="s">
        <v>22</v>
      </c>
      <c r="J89" s="80" t="str">
        <f>IF(J12="","",J12)</f>
        <v>25. 11. 2024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Bohumín</v>
      </c>
      <c r="G91" s="41"/>
      <c r="H91" s="41"/>
      <c r="I91" s="33" t="s">
        <v>29</v>
      </c>
      <c r="J91" s="37" t="str">
        <f>E21</f>
        <v>ATRIS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>Barbora Kyšková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116</v>
      </c>
      <c r="D94" s="177"/>
      <c r="E94" s="177"/>
      <c r="F94" s="177"/>
      <c r="G94" s="177"/>
      <c r="H94" s="177"/>
      <c r="I94" s="177"/>
      <c r="J94" s="178" t="s">
        <v>117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118</v>
      </c>
      <c r="D96" s="41"/>
      <c r="E96" s="41"/>
      <c r="F96" s="41"/>
      <c r="G96" s="41"/>
      <c r="H96" s="41"/>
      <c r="I96" s="41"/>
      <c r="J96" s="111">
        <f>J131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119</v>
      </c>
    </row>
    <row r="97" s="9" customFormat="1" ht="24.96" customHeight="1">
      <c r="A97" s="9"/>
      <c r="B97" s="180"/>
      <c r="C97" s="181"/>
      <c r="D97" s="182" t="s">
        <v>120</v>
      </c>
      <c r="E97" s="183"/>
      <c r="F97" s="183"/>
      <c r="G97" s="183"/>
      <c r="H97" s="183"/>
      <c r="I97" s="183"/>
      <c r="J97" s="184">
        <f>J132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121</v>
      </c>
      <c r="E98" s="189"/>
      <c r="F98" s="189"/>
      <c r="G98" s="189"/>
      <c r="H98" s="189"/>
      <c r="I98" s="189"/>
      <c r="J98" s="190">
        <f>J133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122</v>
      </c>
      <c r="E99" s="189"/>
      <c r="F99" s="189"/>
      <c r="G99" s="189"/>
      <c r="H99" s="189"/>
      <c r="I99" s="189"/>
      <c r="J99" s="190">
        <f>J135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123</v>
      </c>
      <c r="E100" s="189"/>
      <c r="F100" s="189"/>
      <c r="G100" s="189"/>
      <c r="H100" s="189"/>
      <c r="I100" s="189"/>
      <c r="J100" s="190">
        <f>J152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124</v>
      </c>
      <c r="E101" s="189"/>
      <c r="F101" s="189"/>
      <c r="G101" s="189"/>
      <c r="H101" s="189"/>
      <c r="I101" s="189"/>
      <c r="J101" s="190">
        <f>J165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125</v>
      </c>
      <c r="E102" s="189"/>
      <c r="F102" s="189"/>
      <c r="G102" s="189"/>
      <c r="H102" s="189"/>
      <c r="I102" s="189"/>
      <c r="J102" s="190">
        <f>J171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0"/>
      <c r="C103" s="181"/>
      <c r="D103" s="182" t="s">
        <v>126</v>
      </c>
      <c r="E103" s="183"/>
      <c r="F103" s="183"/>
      <c r="G103" s="183"/>
      <c r="H103" s="183"/>
      <c r="I103" s="183"/>
      <c r="J103" s="184">
        <f>J173</f>
        <v>0</v>
      </c>
      <c r="K103" s="181"/>
      <c r="L103" s="18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6"/>
      <c r="C104" s="187"/>
      <c r="D104" s="188" t="s">
        <v>127</v>
      </c>
      <c r="E104" s="189"/>
      <c r="F104" s="189"/>
      <c r="G104" s="189"/>
      <c r="H104" s="189"/>
      <c r="I104" s="189"/>
      <c r="J104" s="190">
        <f>J174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128</v>
      </c>
      <c r="E105" s="189"/>
      <c r="F105" s="189"/>
      <c r="G105" s="189"/>
      <c r="H105" s="189"/>
      <c r="I105" s="189"/>
      <c r="J105" s="190">
        <f>J178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129</v>
      </c>
      <c r="E106" s="189"/>
      <c r="F106" s="189"/>
      <c r="G106" s="189"/>
      <c r="H106" s="189"/>
      <c r="I106" s="189"/>
      <c r="J106" s="190">
        <f>J204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130</v>
      </c>
      <c r="E107" s="189"/>
      <c r="F107" s="189"/>
      <c r="G107" s="189"/>
      <c r="H107" s="189"/>
      <c r="I107" s="189"/>
      <c r="J107" s="190">
        <f>J221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6"/>
      <c r="C108" s="187"/>
      <c r="D108" s="188" t="s">
        <v>131</v>
      </c>
      <c r="E108" s="189"/>
      <c r="F108" s="189"/>
      <c r="G108" s="189"/>
      <c r="H108" s="189"/>
      <c r="I108" s="189"/>
      <c r="J108" s="190">
        <f>J238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6"/>
      <c r="C109" s="187"/>
      <c r="D109" s="188" t="s">
        <v>132</v>
      </c>
      <c r="E109" s="189"/>
      <c r="F109" s="189"/>
      <c r="G109" s="189"/>
      <c r="H109" s="189"/>
      <c r="I109" s="189"/>
      <c r="J109" s="190">
        <f>J240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9" customFormat="1" ht="24.96" customHeight="1">
      <c r="A110" s="9"/>
      <c r="B110" s="180"/>
      <c r="C110" s="181"/>
      <c r="D110" s="182" t="s">
        <v>133</v>
      </c>
      <c r="E110" s="183"/>
      <c r="F110" s="183"/>
      <c r="G110" s="183"/>
      <c r="H110" s="183"/>
      <c r="I110" s="183"/>
      <c r="J110" s="184">
        <f>J266</f>
        <v>0</v>
      </c>
      <c r="K110" s="181"/>
      <c r="L110" s="185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10" customFormat="1" ht="19.92" customHeight="1">
      <c r="A111" s="10"/>
      <c r="B111" s="186"/>
      <c r="C111" s="187"/>
      <c r="D111" s="188" t="s">
        <v>134</v>
      </c>
      <c r="E111" s="189"/>
      <c r="F111" s="189"/>
      <c r="G111" s="189"/>
      <c r="H111" s="189"/>
      <c r="I111" s="189"/>
      <c r="J111" s="190">
        <f>J267</f>
        <v>0</v>
      </c>
      <c r="K111" s="187"/>
      <c r="L111" s="19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2" customFormat="1" ht="21.84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67"/>
      <c r="C113" s="68"/>
      <c r="D113" s="68"/>
      <c r="E113" s="68"/>
      <c r="F113" s="68"/>
      <c r="G113" s="68"/>
      <c r="H113" s="68"/>
      <c r="I113" s="68"/>
      <c r="J113" s="68"/>
      <c r="K113" s="68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7" s="2" customFormat="1" ht="6.96" customHeight="1">
      <c r="A117" s="39"/>
      <c r="B117" s="69"/>
      <c r="C117" s="70"/>
      <c r="D117" s="70"/>
      <c r="E117" s="70"/>
      <c r="F117" s="70"/>
      <c r="G117" s="70"/>
      <c r="H117" s="70"/>
      <c r="I117" s="70"/>
      <c r="J117" s="70"/>
      <c r="K117" s="70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24.96" customHeight="1">
      <c r="A118" s="39"/>
      <c r="B118" s="40"/>
      <c r="C118" s="24" t="s">
        <v>135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16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6.5" customHeight="1">
      <c r="A121" s="39"/>
      <c r="B121" s="40"/>
      <c r="C121" s="41"/>
      <c r="D121" s="41"/>
      <c r="E121" s="175" t="str">
        <f>E7</f>
        <v>Oprava bytů po povodni, Červená kolonie Bohumín</v>
      </c>
      <c r="F121" s="33"/>
      <c r="G121" s="33"/>
      <c r="H121" s="33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109</v>
      </c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6.5" customHeight="1">
      <c r="A123" s="39"/>
      <c r="B123" s="40"/>
      <c r="C123" s="41"/>
      <c r="D123" s="41"/>
      <c r="E123" s="77" t="str">
        <f>E9</f>
        <v>008.1 - Čp 379, byt č. 2</v>
      </c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2" customHeight="1">
      <c r="A125" s="39"/>
      <c r="B125" s="40"/>
      <c r="C125" s="33" t="s">
        <v>20</v>
      </c>
      <c r="D125" s="41"/>
      <c r="E125" s="41"/>
      <c r="F125" s="28" t="str">
        <f>F12</f>
        <v>Bohumín</v>
      </c>
      <c r="G125" s="41"/>
      <c r="H125" s="41"/>
      <c r="I125" s="33" t="s">
        <v>22</v>
      </c>
      <c r="J125" s="80" t="str">
        <f>IF(J12="","",J12)</f>
        <v>25. 11. 2024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5.15" customHeight="1">
      <c r="A127" s="39"/>
      <c r="B127" s="40"/>
      <c r="C127" s="33" t="s">
        <v>24</v>
      </c>
      <c r="D127" s="41"/>
      <c r="E127" s="41"/>
      <c r="F127" s="28" t="str">
        <f>E15</f>
        <v>Město Bohumín</v>
      </c>
      <c r="G127" s="41"/>
      <c r="H127" s="41"/>
      <c r="I127" s="33" t="s">
        <v>29</v>
      </c>
      <c r="J127" s="37" t="str">
        <f>E21</f>
        <v>ATRIS s.r.o.</v>
      </c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5.15" customHeight="1">
      <c r="A128" s="39"/>
      <c r="B128" s="40"/>
      <c r="C128" s="33" t="s">
        <v>27</v>
      </c>
      <c r="D128" s="41"/>
      <c r="E128" s="41"/>
      <c r="F128" s="28" t="str">
        <f>IF(E18="","",E18)</f>
        <v>Vyplň údaj</v>
      </c>
      <c r="G128" s="41"/>
      <c r="H128" s="41"/>
      <c r="I128" s="33" t="s">
        <v>31</v>
      </c>
      <c r="J128" s="37" t="str">
        <f>E24</f>
        <v>Barbora Kyšková</v>
      </c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0.32" customHeigh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11" customFormat="1" ht="29.28" customHeight="1">
      <c r="A130" s="192"/>
      <c r="B130" s="193"/>
      <c r="C130" s="194" t="s">
        <v>136</v>
      </c>
      <c r="D130" s="195" t="s">
        <v>58</v>
      </c>
      <c r="E130" s="195" t="s">
        <v>54</v>
      </c>
      <c r="F130" s="195" t="s">
        <v>55</v>
      </c>
      <c r="G130" s="195" t="s">
        <v>137</v>
      </c>
      <c r="H130" s="195" t="s">
        <v>138</v>
      </c>
      <c r="I130" s="195" t="s">
        <v>139</v>
      </c>
      <c r="J130" s="195" t="s">
        <v>117</v>
      </c>
      <c r="K130" s="196" t="s">
        <v>140</v>
      </c>
      <c r="L130" s="197"/>
      <c r="M130" s="101" t="s">
        <v>1</v>
      </c>
      <c r="N130" s="102" t="s">
        <v>37</v>
      </c>
      <c r="O130" s="102" t="s">
        <v>141</v>
      </c>
      <c r="P130" s="102" t="s">
        <v>142</v>
      </c>
      <c r="Q130" s="102" t="s">
        <v>143</v>
      </c>
      <c r="R130" s="102" t="s">
        <v>144</v>
      </c>
      <c r="S130" s="102" t="s">
        <v>145</v>
      </c>
      <c r="T130" s="103" t="s">
        <v>146</v>
      </c>
      <c r="U130" s="192"/>
      <c r="V130" s="192"/>
      <c r="W130" s="192"/>
      <c r="X130" s="192"/>
      <c r="Y130" s="192"/>
      <c r="Z130" s="192"/>
      <c r="AA130" s="192"/>
      <c r="AB130" s="192"/>
      <c r="AC130" s="192"/>
      <c r="AD130" s="192"/>
      <c r="AE130" s="192"/>
    </row>
    <row r="131" s="2" customFormat="1" ht="22.8" customHeight="1">
      <c r="A131" s="39"/>
      <c r="B131" s="40"/>
      <c r="C131" s="108" t="s">
        <v>147</v>
      </c>
      <c r="D131" s="41"/>
      <c r="E131" s="41"/>
      <c r="F131" s="41"/>
      <c r="G131" s="41"/>
      <c r="H131" s="41"/>
      <c r="I131" s="41"/>
      <c r="J131" s="198">
        <f>BK131</f>
        <v>0</v>
      </c>
      <c r="K131" s="41"/>
      <c r="L131" s="45"/>
      <c r="M131" s="104"/>
      <c r="N131" s="199"/>
      <c r="O131" s="105"/>
      <c r="P131" s="200">
        <f>P132+P173+P266</f>
        <v>0</v>
      </c>
      <c r="Q131" s="105"/>
      <c r="R131" s="200">
        <f>R132+R173+R266</f>
        <v>2.0652232</v>
      </c>
      <c r="S131" s="105"/>
      <c r="T131" s="201">
        <f>T132+T173+T266</f>
        <v>0.84243700000000016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72</v>
      </c>
      <c r="AU131" s="18" t="s">
        <v>119</v>
      </c>
      <c r="BK131" s="202">
        <f>BK132+BK173+BK266</f>
        <v>0</v>
      </c>
    </row>
    <row r="132" s="12" customFormat="1" ht="25.92" customHeight="1">
      <c r="A132" s="12"/>
      <c r="B132" s="203"/>
      <c r="C132" s="204"/>
      <c r="D132" s="205" t="s">
        <v>72</v>
      </c>
      <c r="E132" s="206" t="s">
        <v>148</v>
      </c>
      <c r="F132" s="206" t="s">
        <v>149</v>
      </c>
      <c r="G132" s="204"/>
      <c r="H132" s="204"/>
      <c r="I132" s="207"/>
      <c r="J132" s="208">
        <f>BK132</f>
        <v>0</v>
      </c>
      <c r="K132" s="204"/>
      <c r="L132" s="209"/>
      <c r="M132" s="210"/>
      <c r="N132" s="211"/>
      <c r="O132" s="211"/>
      <c r="P132" s="212">
        <f>P133+P135+P152+P165+P171</f>
        <v>0</v>
      </c>
      <c r="Q132" s="211"/>
      <c r="R132" s="212">
        <f>R133+R135+R152+R165+R171</f>
        <v>1.3899210000000002</v>
      </c>
      <c r="S132" s="211"/>
      <c r="T132" s="213">
        <f>T133+T135+T152+T165+T171</f>
        <v>0.77043700000000016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4" t="s">
        <v>81</v>
      </c>
      <c r="AT132" s="215" t="s">
        <v>72</v>
      </c>
      <c r="AU132" s="215" t="s">
        <v>73</v>
      </c>
      <c r="AY132" s="214" t="s">
        <v>150</v>
      </c>
      <c r="BK132" s="216">
        <f>BK133+BK135+BK152+BK165+BK171</f>
        <v>0</v>
      </c>
    </row>
    <row r="133" s="12" customFormat="1" ht="22.8" customHeight="1">
      <c r="A133" s="12"/>
      <c r="B133" s="203"/>
      <c r="C133" s="204"/>
      <c r="D133" s="205" t="s">
        <v>72</v>
      </c>
      <c r="E133" s="217" t="s">
        <v>151</v>
      </c>
      <c r="F133" s="217" t="s">
        <v>152</v>
      </c>
      <c r="G133" s="204"/>
      <c r="H133" s="204"/>
      <c r="I133" s="207"/>
      <c r="J133" s="218">
        <f>BK133</f>
        <v>0</v>
      </c>
      <c r="K133" s="204"/>
      <c r="L133" s="209"/>
      <c r="M133" s="210"/>
      <c r="N133" s="211"/>
      <c r="O133" s="211"/>
      <c r="P133" s="212">
        <f>P134</f>
        <v>0</v>
      </c>
      <c r="Q133" s="211"/>
      <c r="R133" s="212">
        <f>R134</f>
        <v>0</v>
      </c>
      <c r="S133" s="211"/>
      <c r="T133" s="213">
        <f>T134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4" t="s">
        <v>81</v>
      </c>
      <c r="AT133" s="215" t="s">
        <v>72</v>
      </c>
      <c r="AU133" s="215" t="s">
        <v>81</v>
      </c>
      <c r="AY133" s="214" t="s">
        <v>150</v>
      </c>
      <c r="BK133" s="216">
        <f>BK134</f>
        <v>0</v>
      </c>
    </row>
    <row r="134" s="2" customFormat="1" ht="16.5" customHeight="1">
      <c r="A134" s="39"/>
      <c r="B134" s="40"/>
      <c r="C134" s="219" t="s">
        <v>81</v>
      </c>
      <c r="D134" s="219" t="s">
        <v>153</v>
      </c>
      <c r="E134" s="220" t="s">
        <v>154</v>
      </c>
      <c r="F134" s="221" t="s">
        <v>155</v>
      </c>
      <c r="G134" s="222" t="s">
        <v>156</v>
      </c>
      <c r="H134" s="223">
        <v>10</v>
      </c>
      <c r="I134" s="224"/>
      <c r="J134" s="225">
        <f>ROUND(I134*H134,2)</f>
        <v>0</v>
      </c>
      <c r="K134" s="221" t="s">
        <v>1</v>
      </c>
      <c r="L134" s="45"/>
      <c r="M134" s="226" t="s">
        <v>1</v>
      </c>
      <c r="N134" s="227" t="s">
        <v>38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157</v>
      </c>
      <c r="AT134" s="230" t="s">
        <v>153</v>
      </c>
      <c r="AU134" s="230" t="s">
        <v>83</v>
      </c>
      <c r="AY134" s="18" t="s">
        <v>150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81</v>
      </c>
      <c r="BK134" s="231">
        <f>ROUND(I134*H134,2)</f>
        <v>0</v>
      </c>
      <c r="BL134" s="18" t="s">
        <v>157</v>
      </c>
      <c r="BM134" s="230" t="s">
        <v>158</v>
      </c>
    </row>
    <row r="135" s="12" customFormat="1" ht="22.8" customHeight="1">
      <c r="A135" s="12"/>
      <c r="B135" s="203"/>
      <c r="C135" s="204"/>
      <c r="D135" s="205" t="s">
        <v>72</v>
      </c>
      <c r="E135" s="217" t="s">
        <v>159</v>
      </c>
      <c r="F135" s="217" t="s">
        <v>160</v>
      </c>
      <c r="G135" s="204"/>
      <c r="H135" s="204"/>
      <c r="I135" s="207"/>
      <c r="J135" s="218">
        <f>BK135</f>
        <v>0</v>
      </c>
      <c r="K135" s="204"/>
      <c r="L135" s="209"/>
      <c r="M135" s="210"/>
      <c r="N135" s="211"/>
      <c r="O135" s="211"/>
      <c r="P135" s="212">
        <f>SUM(P136:P151)</f>
        <v>0</v>
      </c>
      <c r="Q135" s="211"/>
      <c r="R135" s="212">
        <f>SUM(R136:R151)</f>
        <v>1.384721</v>
      </c>
      <c r="S135" s="211"/>
      <c r="T135" s="213">
        <f>SUM(T136:T151)</f>
        <v>0.001437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4" t="s">
        <v>81</v>
      </c>
      <c r="AT135" s="215" t="s">
        <v>72</v>
      </c>
      <c r="AU135" s="215" t="s">
        <v>81</v>
      </c>
      <c r="AY135" s="214" t="s">
        <v>150</v>
      </c>
      <c r="BK135" s="216">
        <f>SUM(BK136:BK151)</f>
        <v>0</v>
      </c>
    </row>
    <row r="136" s="2" customFormat="1" ht="24.15" customHeight="1">
      <c r="A136" s="39"/>
      <c r="B136" s="40"/>
      <c r="C136" s="219" t="s">
        <v>83</v>
      </c>
      <c r="D136" s="219" t="s">
        <v>153</v>
      </c>
      <c r="E136" s="220" t="s">
        <v>161</v>
      </c>
      <c r="F136" s="221" t="s">
        <v>162</v>
      </c>
      <c r="G136" s="222" t="s">
        <v>163</v>
      </c>
      <c r="H136" s="223">
        <v>76.9</v>
      </c>
      <c r="I136" s="224"/>
      <c r="J136" s="225">
        <f>ROUND(I136*H136,2)</f>
        <v>0</v>
      </c>
      <c r="K136" s="221" t="s">
        <v>164</v>
      </c>
      <c r="L136" s="45"/>
      <c r="M136" s="226" t="s">
        <v>1</v>
      </c>
      <c r="N136" s="227" t="s">
        <v>38</v>
      </c>
      <c r="O136" s="92"/>
      <c r="P136" s="228">
        <f>O136*H136</f>
        <v>0</v>
      </c>
      <c r="Q136" s="228">
        <v>0.017000000000000002</v>
      </c>
      <c r="R136" s="228">
        <f>Q136*H136</f>
        <v>1.3073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157</v>
      </c>
      <c r="AT136" s="230" t="s">
        <v>153</v>
      </c>
      <c r="AU136" s="230" t="s">
        <v>83</v>
      </c>
      <c r="AY136" s="18" t="s">
        <v>150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81</v>
      </c>
      <c r="BK136" s="231">
        <f>ROUND(I136*H136,2)</f>
        <v>0</v>
      </c>
      <c r="BL136" s="18" t="s">
        <v>157</v>
      </c>
      <c r="BM136" s="230" t="s">
        <v>165</v>
      </c>
    </row>
    <row r="137" s="13" customFormat="1">
      <c r="A137" s="13"/>
      <c r="B137" s="232"/>
      <c r="C137" s="233"/>
      <c r="D137" s="234" t="s">
        <v>166</v>
      </c>
      <c r="E137" s="235" t="s">
        <v>1</v>
      </c>
      <c r="F137" s="236" t="s">
        <v>167</v>
      </c>
      <c r="G137" s="233"/>
      <c r="H137" s="235" t="s">
        <v>1</v>
      </c>
      <c r="I137" s="237"/>
      <c r="J137" s="233"/>
      <c r="K137" s="233"/>
      <c r="L137" s="238"/>
      <c r="M137" s="239"/>
      <c r="N137" s="240"/>
      <c r="O137" s="240"/>
      <c r="P137" s="240"/>
      <c r="Q137" s="240"/>
      <c r="R137" s="240"/>
      <c r="S137" s="240"/>
      <c r="T137" s="24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2" t="s">
        <v>166</v>
      </c>
      <c r="AU137" s="242" t="s">
        <v>83</v>
      </c>
      <c r="AV137" s="13" t="s">
        <v>81</v>
      </c>
      <c r="AW137" s="13" t="s">
        <v>30</v>
      </c>
      <c r="AX137" s="13" t="s">
        <v>73</v>
      </c>
      <c r="AY137" s="242" t="s">
        <v>150</v>
      </c>
    </row>
    <row r="138" s="14" customFormat="1">
      <c r="A138" s="14"/>
      <c r="B138" s="243"/>
      <c r="C138" s="244"/>
      <c r="D138" s="234" t="s">
        <v>166</v>
      </c>
      <c r="E138" s="245" t="s">
        <v>1</v>
      </c>
      <c r="F138" s="246" t="s">
        <v>168</v>
      </c>
      <c r="G138" s="244"/>
      <c r="H138" s="247">
        <v>9.6</v>
      </c>
      <c r="I138" s="248"/>
      <c r="J138" s="244"/>
      <c r="K138" s="244"/>
      <c r="L138" s="249"/>
      <c r="M138" s="250"/>
      <c r="N138" s="251"/>
      <c r="O138" s="251"/>
      <c r="P138" s="251"/>
      <c r="Q138" s="251"/>
      <c r="R138" s="251"/>
      <c r="S138" s="251"/>
      <c r="T138" s="25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3" t="s">
        <v>166</v>
      </c>
      <c r="AU138" s="253" t="s">
        <v>83</v>
      </c>
      <c r="AV138" s="14" t="s">
        <v>83</v>
      </c>
      <c r="AW138" s="14" t="s">
        <v>30</v>
      </c>
      <c r="AX138" s="14" t="s">
        <v>73</v>
      </c>
      <c r="AY138" s="253" t="s">
        <v>150</v>
      </c>
    </row>
    <row r="139" s="14" customFormat="1">
      <c r="A139" s="14"/>
      <c r="B139" s="243"/>
      <c r="C139" s="244"/>
      <c r="D139" s="234" t="s">
        <v>166</v>
      </c>
      <c r="E139" s="245" t="s">
        <v>1</v>
      </c>
      <c r="F139" s="246" t="s">
        <v>169</v>
      </c>
      <c r="G139" s="244"/>
      <c r="H139" s="247">
        <v>18.7</v>
      </c>
      <c r="I139" s="248"/>
      <c r="J139" s="244"/>
      <c r="K139" s="244"/>
      <c r="L139" s="249"/>
      <c r="M139" s="250"/>
      <c r="N139" s="251"/>
      <c r="O139" s="251"/>
      <c r="P139" s="251"/>
      <c r="Q139" s="251"/>
      <c r="R139" s="251"/>
      <c r="S139" s="251"/>
      <c r="T139" s="252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3" t="s">
        <v>166</v>
      </c>
      <c r="AU139" s="253" t="s">
        <v>83</v>
      </c>
      <c r="AV139" s="14" t="s">
        <v>83</v>
      </c>
      <c r="AW139" s="14" t="s">
        <v>30</v>
      </c>
      <c r="AX139" s="14" t="s">
        <v>73</v>
      </c>
      <c r="AY139" s="253" t="s">
        <v>150</v>
      </c>
    </row>
    <row r="140" s="14" customFormat="1">
      <c r="A140" s="14"/>
      <c r="B140" s="243"/>
      <c r="C140" s="244"/>
      <c r="D140" s="234" t="s">
        <v>166</v>
      </c>
      <c r="E140" s="245" t="s">
        <v>1</v>
      </c>
      <c r="F140" s="246" t="s">
        <v>170</v>
      </c>
      <c r="G140" s="244"/>
      <c r="H140" s="247">
        <v>16.600000000000002</v>
      </c>
      <c r="I140" s="248"/>
      <c r="J140" s="244"/>
      <c r="K140" s="244"/>
      <c r="L140" s="249"/>
      <c r="M140" s="250"/>
      <c r="N140" s="251"/>
      <c r="O140" s="251"/>
      <c r="P140" s="251"/>
      <c r="Q140" s="251"/>
      <c r="R140" s="251"/>
      <c r="S140" s="251"/>
      <c r="T140" s="25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3" t="s">
        <v>166</v>
      </c>
      <c r="AU140" s="253" t="s">
        <v>83</v>
      </c>
      <c r="AV140" s="14" t="s">
        <v>83</v>
      </c>
      <c r="AW140" s="14" t="s">
        <v>30</v>
      </c>
      <c r="AX140" s="14" t="s">
        <v>73</v>
      </c>
      <c r="AY140" s="253" t="s">
        <v>150</v>
      </c>
    </row>
    <row r="141" s="15" customFormat="1">
      <c r="A141" s="15"/>
      <c r="B141" s="254"/>
      <c r="C141" s="255"/>
      <c r="D141" s="234" t="s">
        <v>166</v>
      </c>
      <c r="E141" s="256" t="s">
        <v>1</v>
      </c>
      <c r="F141" s="257" t="s">
        <v>171</v>
      </c>
      <c r="G141" s="255"/>
      <c r="H141" s="258">
        <v>44.9</v>
      </c>
      <c r="I141" s="259"/>
      <c r="J141" s="255"/>
      <c r="K141" s="255"/>
      <c r="L141" s="260"/>
      <c r="M141" s="261"/>
      <c r="N141" s="262"/>
      <c r="O141" s="262"/>
      <c r="P141" s="262"/>
      <c r="Q141" s="262"/>
      <c r="R141" s="262"/>
      <c r="S141" s="262"/>
      <c r="T141" s="263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4" t="s">
        <v>166</v>
      </c>
      <c r="AU141" s="264" t="s">
        <v>83</v>
      </c>
      <c r="AV141" s="15" t="s">
        <v>172</v>
      </c>
      <c r="AW141" s="15" t="s">
        <v>30</v>
      </c>
      <c r="AX141" s="15" t="s">
        <v>73</v>
      </c>
      <c r="AY141" s="264" t="s">
        <v>150</v>
      </c>
    </row>
    <row r="142" s="14" customFormat="1">
      <c r="A142" s="14"/>
      <c r="B142" s="243"/>
      <c r="C142" s="244"/>
      <c r="D142" s="234" t="s">
        <v>166</v>
      </c>
      <c r="E142" s="245" t="s">
        <v>1</v>
      </c>
      <c r="F142" s="246" t="s">
        <v>173</v>
      </c>
      <c r="G142" s="244"/>
      <c r="H142" s="247">
        <v>32</v>
      </c>
      <c r="I142" s="248"/>
      <c r="J142" s="244"/>
      <c r="K142" s="244"/>
      <c r="L142" s="249"/>
      <c r="M142" s="250"/>
      <c r="N142" s="251"/>
      <c r="O142" s="251"/>
      <c r="P142" s="251"/>
      <c r="Q142" s="251"/>
      <c r="R142" s="251"/>
      <c r="S142" s="251"/>
      <c r="T142" s="25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3" t="s">
        <v>166</v>
      </c>
      <c r="AU142" s="253" t="s">
        <v>83</v>
      </c>
      <c r="AV142" s="14" t="s">
        <v>83</v>
      </c>
      <c r="AW142" s="14" t="s">
        <v>30</v>
      </c>
      <c r="AX142" s="14" t="s">
        <v>73</v>
      </c>
      <c r="AY142" s="253" t="s">
        <v>150</v>
      </c>
    </row>
    <row r="143" s="16" customFormat="1">
      <c r="A143" s="16"/>
      <c r="B143" s="265"/>
      <c r="C143" s="266"/>
      <c r="D143" s="234" t="s">
        <v>166</v>
      </c>
      <c r="E143" s="267" t="s">
        <v>1</v>
      </c>
      <c r="F143" s="268" t="s">
        <v>174</v>
      </c>
      <c r="G143" s="266"/>
      <c r="H143" s="269">
        <v>76.9</v>
      </c>
      <c r="I143" s="270"/>
      <c r="J143" s="266"/>
      <c r="K143" s="266"/>
      <c r="L143" s="271"/>
      <c r="M143" s="272"/>
      <c r="N143" s="273"/>
      <c r="O143" s="273"/>
      <c r="P143" s="273"/>
      <c r="Q143" s="273"/>
      <c r="R143" s="273"/>
      <c r="S143" s="273"/>
      <c r="T143" s="274"/>
      <c r="U143" s="16"/>
      <c r="V143" s="16"/>
      <c r="W143" s="16"/>
      <c r="X143" s="16"/>
      <c r="Y143" s="16"/>
      <c r="Z143" s="16"/>
      <c r="AA143" s="16"/>
      <c r="AB143" s="16"/>
      <c r="AC143" s="16"/>
      <c r="AD143" s="16"/>
      <c r="AE143" s="16"/>
      <c r="AT143" s="275" t="s">
        <v>166</v>
      </c>
      <c r="AU143" s="275" t="s">
        <v>83</v>
      </c>
      <c r="AV143" s="16" t="s">
        <v>157</v>
      </c>
      <c r="AW143" s="16" t="s">
        <v>30</v>
      </c>
      <c r="AX143" s="16" t="s">
        <v>81</v>
      </c>
      <c r="AY143" s="275" t="s">
        <v>150</v>
      </c>
    </row>
    <row r="144" s="2" customFormat="1" ht="16.5" customHeight="1">
      <c r="A144" s="39"/>
      <c r="B144" s="40"/>
      <c r="C144" s="219" t="s">
        <v>172</v>
      </c>
      <c r="D144" s="219" t="s">
        <v>153</v>
      </c>
      <c r="E144" s="220" t="s">
        <v>175</v>
      </c>
      <c r="F144" s="221" t="s">
        <v>176</v>
      </c>
      <c r="G144" s="222" t="s">
        <v>163</v>
      </c>
      <c r="H144" s="223">
        <v>23.95</v>
      </c>
      <c r="I144" s="224"/>
      <c r="J144" s="225">
        <f>ROUND(I144*H144,2)</f>
        <v>0</v>
      </c>
      <c r="K144" s="221" t="s">
        <v>177</v>
      </c>
      <c r="L144" s="45"/>
      <c r="M144" s="226" t="s">
        <v>1</v>
      </c>
      <c r="N144" s="227" t="s">
        <v>38</v>
      </c>
      <c r="O144" s="92"/>
      <c r="P144" s="228">
        <f>O144*H144</f>
        <v>0</v>
      </c>
      <c r="Q144" s="228">
        <v>0.00198</v>
      </c>
      <c r="R144" s="228">
        <f>Q144*H144</f>
        <v>0.047421</v>
      </c>
      <c r="S144" s="228">
        <v>6E-05</v>
      </c>
      <c r="T144" s="229">
        <f>S144*H144</f>
        <v>0.001437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157</v>
      </c>
      <c r="AT144" s="230" t="s">
        <v>153</v>
      </c>
      <c r="AU144" s="230" t="s">
        <v>83</v>
      </c>
      <c r="AY144" s="18" t="s">
        <v>150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81</v>
      </c>
      <c r="BK144" s="231">
        <f>ROUND(I144*H144,2)</f>
        <v>0</v>
      </c>
      <c r="BL144" s="18" t="s">
        <v>157</v>
      </c>
      <c r="BM144" s="230" t="s">
        <v>178</v>
      </c>
    </row>
    <row r="145" s="14" customFormat="1">
      <c r="A145" s="14"/>
      <c r="B145" s="243"/>
      <c r="C145" s="244"/>
      <c r="D145" s="234" t="s">
        <v>166</v>
      </c>
      <c r="E145" s="245" t="s">
        <v>1</v>
      </c>
      <c r="F145" s="246" t="s">
        <v>179</v>
      </c>
      <c r="G145" s="244"/>
      <c r="H145" s="247">
        <v>10.44</v>
      </c>
      <c r="I145" s="248"/>
      <c r="J145" s="244"/>
      <c r="K145" s="244"/>
      <c r="L145" s="249"/>
      <c r="M145" s="250"/>
      <c r="N145" s="251"/>
      <c r="O145" s="251"/>
      <c r="P145" s="251"/>
      <c r="Q145" s="251"/>
      <c r="R145" s="251"/>
      <c r="S145" s="251"/>
      <c r="T145" s="252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3" t="s">
        <v>166</v>
      </c>
      <c r="AU145" s="253" t="s">
        <v>83</v>
      </c>
      <c r="AV145" s="14" t="s">
        <v>83</v>
      </c>
      <c r="AW145" s="14" t="s">
        <v>30</v>
      </c>
      <c r="AX145" s="14" t="s">
        <v>73</v>
      </c>
      <c r="AY145" s="253" t="s">
        <v>150</v>
      </c>
    </row>
    <row r="146" s="14" customFormat="1">
      <c r="A146" s="14"/>
      <c r="B146" s="243"/>
      <c r="C146" s="244"/>
      <c r="D146" s="234" t="s">
        <v>166</v>
      </c>
      <c r="E146" s="245" t="s">
        <v>1</v>
      </c>
      <c r="F146" s="246" t="s">
        <v>180</v>
      </c>
      <c r="G146" s="244"/>
      <c r="H146" s="247">
        <v>13.51</v>
      </c>
      <c r="I146" s="248"/>
      <c r="J146" s="244"/>
      <c r="K146" s="244"/>
      <c r="L146" s="249"/>
      <c r="M146" s="250"/>
      <c r="N146" s="251"/>
      <c r="O146" s="251"/>
      <c r="P146" s="251"/>
      <c r="Q146" s="251"/>
      <c r="R146" s="251"/>
      <c r="S146" s="251"/>
      <c r="T146" s="25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3" t="s">
        <v>166</v>
      </c>
      <c r="AU146" s="253" t="s">
        <v>83</v>
      </c>
      <c r="AV146" s="14" t="s">
        <v>83</v>
      </c>
      <c r="AW146" s="14" t="s">
        <v>30</v>
      </c>
      <c r="AX146" s="14" t="s">
        <v>73</v>
      </c>
      <c r="AY146" s="253" t="s">
        <v>150</v>
      </c>
    </row>
    <row r="147" s="16" customFormat="1">
      <c r="A147" s="16"/>
      <c r="B147" s="265"/>
      <c r="C147" s="266"/>
      <c r="D147" s="234" t="s">
        <v>166</v>
      </c>
      <c r="E147" s="267" t="s">
        <v>1</v>
      </c>
      <c r="F147" s="268" t="s">
        <v>174</v>
      </c>
      <c r="G147" s="266"/>
      <c r="H147" s="269">
        <v>23.95</v>
      </c>
      <c r="I147" s="270"/>
      <c r="J147" s="266"/>
      <c r="K147" s="266"/>
      <c r="L147" s="271"/>
      <c r="M147" s="272"/>
      <c r="N147" s="273"/>
      <c r="O147" s="273"/>
      <c r="P147" s="273"/>
      <c r="Q147" s="273"/>
      <c r="R147" s="273"/>
      <c r="S147" s="273"/>
      <c r="T147" s="274"/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T147" s="275" t="s">
        <v>166</v>
      </c>
      <c r="AU147" s="275" t="s">
        <v>83</v>
      </c>
      <c r="AV147" s="16" t="s">
        <v>157</v>
      </c>
      <c r="AW147" s="16" t="s">
        <v>30</v>
      </c>
      <c r="AX147" s="16" t="s">
        <v>81</v>
      </c>
      <c r="AY147" s="275" t="s">
        <v>150</v>
      </c>
    </row>
    <row r="148" s="2" customFormat="1" ht="24.15" customHeight="1">
      <c r="A148" s="39"/>
      <c r="B148" s="40"/>
      <c r="C148" s="219" t="s">
        <v>157</v>
      </c>
      <c r="D148" s="219" t="s">
        <v>153</v>
      </c>
      <c r="E148" s="220" t="s">
        <v>181</v>
      </c>
      <c r="F148" s="221" t="s">
        <v>182</v>
      </c>
      <c r="G148" s="222" t="s">
        <v>183</v>
      </c>
      <c r="H148" s="223">
        <v>20</v>
      </c>
      <c r="I148" s="224"/>
      <c r="J148" s="225">
        <f>ROUND(I148*H148,2)</f>
        <v>0</v>
      </c>
      <c r="K148" s="221" t="s">
        <v>177</v>
      </c>
      <c r="L148" s="45"/>
      <c r="M148" s="226" t="s">
        <v>1</v>
      </c>
      <c r="N148" s="227" t="s">
        <v>38</v>
      </c>
      <c r="O148" s="92"/>
      <c r="P148" s="228">
        <f>O148*H148</f>
        <v>0</v>
      </c>
      <c r="Q148" s="228">
        <v>0.0015</v>
      </c>
      <c r="R148" s="228">
        <f>Q148*H148</f>
        <v>0.03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157</v>
      </c>
      <c r="AT148" s="230" t="s">
        <v>153</v>
      </c>
      <c r="AU148" s="230" t="s">
        <v>83</v>
      </c>
      <c r="AY148" s="18" t="s">
        <v>150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81</v>
      </c>
      <c r="BK148" s="231">
        <f>ROUND(I148*H148,2)</f>
        <v>0</v>
      </c>
      <c r="BL148" s="18" t="s">
        <v>157</v>
      </c>
      <c r="BM148" s="230" t="s">
        <v>184</v>
      </c>
    </row>
    <row r="149" s="14" customFormat="1">
      <c r="A149" s="14"/>
      <c r="B149" s="243"/>
      <c r="C149" s="244"/>
      <c r="D149" s="234" t="s">
        <v>166</v>
      </c>
      <c r="E149" s="245" t="s">
        <v>1</v>
      </c>
      <c r="F149" s="246" t="s">
        <v>185</v>
      </c>
      <c r="G149" s="244"/>
      <c r="H149" s="247">
        <v>10</v>
      </c>
      <c r="I149" s="248"/>
      <c r="J149" s="244"/>
      <c r="K149" s="244"/>
      <c r="L149" s="249"/>
      <c r="M149" s="250"/>
      <c r="N149" s="251"/>
      <c r="O149" s="251"/>
      <c r="P149" s="251"/>
      <c r="Q149" s="251"/>
      <c r="R149" s="251"/>
      <c r="S149" s="251"/>
      <c r="T149" s="25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3" t="s">
        <v>166</v>
      </c>
      <c r="AU149" s="253" t="s">
        <v>83</v>
      </c>
      <c r="AV149" s="14" t="s">
        <v>83</v>
      </c>
      <c r="AW149" s="14" t="s">
        <v>30</v>
      </c>
      <c r="AX149" s="14" t="s">
        <v>73</v>
      </c>
      <c r="AY149" s="253" t="s">
        <v>150</v>
      </c>
    </row>
    <row r="150" s="14" customFormat="1">
      <c r="A150" s="14"/>
      <c r="B150" s="243"/>
      <c r="C150" s="244"/>
      <c r="D150" s="234" t="s">
        <v>166</v>
      </c>
      <c r="E150" s="245" t="s">
        <v>1</v>
      </c>
      <c r="F150" s="246" t="s">
        <v>186</v>
      </c>
      <c r="G150" s="244"/>
      <c r="H150" s="247">
        <v>10</v>
      </c>
      <c r="I150" s="248"/>
      <c r="J150" s="244"/>
      <c r="K150" s="244"/>
      <c r="L150" s="249"/>
      <c r="M150" s="250"/>
      <c r="N150" s="251"/>
      <c r="O150" s="251"/>
      <c r="P150" s="251"/>
      <c r="Q150" s="251"/>
      <c r="R150" s="251"/>
      <c r="S150" s="251"/>
      <c r="T150" s="25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3" t="s">
        <v>166</v>
      </c>
      <c r="AU150" s="253" t="s">
        <v>83</v>
      </c>
      <c r="AV150" s="14" t="s">
        <v>83</v>
      </c>
      <c r="AW150" s="14" t="s">
        <v>30</v>
      </c>
      <c r="AX150" s="14" t="s">
        <v>73</v>
      </c>
      <c r="AY150" s="253" t="s">
        <v>150</v>
      </c>
    </row>
    <row r="151" s="16" customFormat="1">
      <c r="A151" s="16"/>
      <c r="B151" s="265"/>
      <c r="C151" s="266"/>
      <c r="D151" s="234" t="s">
        <v>166</v>
      </c>
      <c r="E151" s="267" t="s">
        <v>1</v>
      </c>
      <c r="F151" s="268" t="s">
        <v>174</v>
      </c>
      <c r="G151" s="266"/>
      <c r="H151" s="269">
        <v>20</v>
      </c>
      <c r="I151" s="270"/>
      <c r="J151" s="266"/>
      <c r="K151" s="266"/>
      <c r="L151" s="271"/>
      <c r="M151" s="272"/>
      <c r="N151" s="273"/>
      <c r="O151" s="273"/>
      <c r="P151" s="273"/>
      <c r="Q151" s="273"/>
      <c r="R151" s="273"/>
      <c r="S151" s="273"/>
      <c r="T151" s="274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T151" s="275" t="s">
        <v>166</v>
      </c>
      <c r="AU151" s="275" t="s">
        <v>83</v>
      </c>
      <c r="AV151" s="16" t="s">
        <v>157</v>
      </c>
      <c r="AW151" s="16" t="s">
        <v>30</v>
      </c>
      <c r="AX151" s="16" t="s">
        <v>81</v>
      </c>
      <c r="AY151" s="275" t="s">
        <v>150</v>
      </c>
    </row>
    <row r="152" s="12" customFormat="1" ht="22.8" customHeight="1">
      <c r="A152" s="12"/>
      <c r="B152" s="203"/>
      <c r="C152" s="204"/>
      <c r="D152" s="205" t="s">
        <v>72</v>
      </c>
      <c r="E152" s="217" t="s">
        <v>187</v>
      </c>
      <c r="F152" s="217" t="s">
        <v>188</v>
      </c>
      <c r="G152" s="204"/>
      <c r="H152" s="204"/>
      <c r="I152" s="207"/>
      <c r="J152" s="218">
        <f>BK152</f>
        <v>0</v>
      </c>
      <c r="K152" s="204"/>
      <c r="L152" s="209"/>
      <c r="M152" s="210"/>
      <c r="N152" s="211"/>
      <c r="O152" s="211"/>
      <c r="P152" s="212">
        <f>SUM(P153:P164)</f>
        <v>0</v>
      </c>
      <c r="Q152" s="211"/>
      <c r="R152" s="212">
        <f>SUM(R153:R164)</f>
        <v>0.0052000000000000008</v>
      </c>
      <c r="S152" s="211"/>
      <c r="T152" s="213">
        <f>SUM(T153:T164)</f>
        <v>0.76900000000000016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4" t="s">
        <v>81</v>
      </c>
      <c r="AT152" s="215" t="s">
        <v>72</v>
      </c>
      <c r="AU152" s="215" t="s">
        <v>81</v>
      </c>
      <c r="AY152" s="214" t="s">
        <v>150</v>
      </c>
      <c r="BK152" s="216">
        <f>SUM(BK153:BK164)</f>
        <v>0</v>
      </c>
    </row>
    <row r="153" s="2" customFormat="1" ht="24.15" customHeight="1">
      <c r="A153" s="39"/>
      <c r="B153" s="40"/>
      <c r="C153" s="219" t="s">
        <v>189</v>
      </c>
      <c r="D153" s="219" t="s">
        <v>153</v>
      </c>
      <c r="E153" s="220" t="s">
        <v>190</v>
      </c>
      <c r="F153" s="221" t="s">
        <v>191</v>
      </c>
      <c r="G153" s="222" t="s">
        <v>163</v>
      </c>
      <c r="H153" s="223">
        <v>130</v>
      </c>
      <c r="I153" s="224"/>
      <c r="J153" s="225">
        <f>ROUND(I153*H153,2)</f>
        <v>0</v>
      </c>
      <c r="K153" s="221" t="s">
        <v>177</v>
      </c>
      <c r="L153" s="45"/>
      <c r="M153" s="226" t="s">
        <v>1</v>
      </c>
      <c r="N153" s="227" t="s">
        <v>38</v>
      </c>
      <c r="O153" s="92"/>
      <c r="P153" s="228">
        <f>O153*H153</f>
        <v>0</v>
      </c>
      <c r="Q153" s="228">
        <v>4E-05</v>
      </c>
      <c r="R153" s="228">
        <f>Q153*H153</f>
        <v>0.0052000000000000008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157</v>
      </c>
      <c r="AT153" s="230" t="s">
        <v>153</v>
      </c>
      <c r="AU153" s="230" t="s">
        <v>83</v>
      </c>
      <c r="AY153" s="18" t="s">
        <v>150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81</v>
      </c>
      <c r="BK153" s="231">
        <f>ROUND(I153*H153,2)</f>
        <v>0</v>
      </c>
      <c r="BL153" s="18" t="s">
        <v>157</v>
      </c>
      <c r="BM153" s="230" t="s">
        <v>192</v>
      </c>
    </row>
    <row r="154" s="14" customFormat="1">
      <c r="A154" s="14"/>
      <c r="B154" s="243"/>
      <c r="C154" s="244"/>
      <c r="D154" s="234" t="s">
        <v>166</v>
      </c>
      <c r="E154" s="245" t="s">
        <v>1</v>
      </c>
      <c r="F154" s="246" t="s">
        <v>193</v>
      </c>
      <c r="G154" s="244"/>
      <c r="H154" s="247">
        <v>130</v>
      </c>
      <c r="I154" s="248"/>
      <c r="J154" s="244"/>
      <c r="K154" s="244"/>
      <c r="L154" s="249"/>
      <c r="M154" s="250"/>
      <c r="N154" s="251"/>
      <c r="O154" s="251"/>
      <c r="P154" s="251"/>
      <c r="Q154" s="251"/>
      <c r="R154" s="251"/>
      <c r="S154" s="251"/>
      <c r="T154" s="25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3" t="s">
        <v>166</v>
      </c>
      <c r="AU154" s="253" t="s">
        <v>83</v>
      </c>
      <c r="AV154" s="14" t="s">
        <v>83</v>
      </c>
      <c r="AW154" s="14" t="s">
        <v>30</v>
      </c>
      <c r="AX154" s="14" t="s">
        <v>81</v>
      </c>
      <c r="AY154" s="253" t="s">
        <v>150</v>
      </c>
    </row>
    <row r="155" s="2" customFormat="1" ht="37.8" customHeight="1">
      <c r="A155" s="39"/>
      <c r="B155" s="40"/>
      <c r="C155" s="219" t="s">
        <v>159</v>
      </c>
      <c r="D155" s="219" t="s">
        <v>153</v>
      </c>
      <c r="E155" s="220" t="s">
        <v>194</v>
      </c>
      <c r="F155" s="221" t="s">
        <v>195</v>
      </c>
      <c r="G155" s="222" t="s">
        <v>163</v>
      </c>
      <c r="H155" s="223">
        <v>76.9</v>
      </c>
      <c r="I155" s="224"/>
      <c r="J155" s="225">
        <f>ROUND(I155*H155,2)</f>
        <v>0</v>
      </c>
      <c r="K155" s="221" t="s">
        <v>164</v>
      </c>
      <c r="L155" s="45"/>
      <c r="M155" s="226" t="s">
        <v>1</v>
      </c>
      <c r="N155" s="227" t="s">
        <v>38</v>
      </c>
      <c r="O155" s="92"/>
      <c r="P155" s="228">
        <f>O155*H155</f>
        <v>0</v>
      </c>
      <c r="Q155" s="228">
        <v>0</v>
      </c>
      <c r="R155" s="228">
        <f>Q155*H155</f>
        <v>0</v>
      </c>
      <c r="S155" s="228">
        <v>0.01</v>
      </c>
      <c r="T155" s="229">
        <f>S155*H155</f>
        <v>0.76900000000000016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157</v>
      </c>
      <c r="AT155" s="230" t="s">
        <v>153</v>
      </c>
      <c r="AU155" s="230" t="s">
        <v>83</v>
      </c>
      <c r="AY155" s="18" t="s">
        <v>150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81</v>
      </c>
      <c r="BK155" s="231">
        <f>ROUND(I155*H155,2)</f>
        <v>0</v>
      </c>
      <c r="BL155" s="18" t="s">
        <v>157</v>
      </c>
      <c r="BM155" s="230" t="s">
        <v>196</v>
      </c>
    </row>
    <row r="156" s="13" customFormat="1">
      <c r="A156" s="13"/>
      <c r="B156" s="232"/>
      <c r="C156" s="233"/>
      <c r="D156" s="234" t="s">
        <v>166</v>
      </c>
      <c r="E156" s="235" t="s">
        <v>1</v>
      </c>
      <c r="F156" s="236" t="s">
        <v>167</v>
      </c>
      <c r="G156" s="233"/>
      <c r="H156" s="235" t="s">
        <v>1</v>
      </c>
      <c r="I156" s="237"/>
      <c r="J156" s="233"/>
      <c r="K156" s="233"/>
      <c r="L156" s="238"/>
      <c r="M156" s="239"/>
      <c r="N156" s="240"/>
      <c r="O156" s="240"/>
      <c r="P156" s="240"/>
      <c r="Q156" s="240"/>
      <c r="R156" s="240"/>
      <c r="S156" s="240"/>
      <c r="T156" s="24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2" t="s">
        <v>166</v>
      </c>
      <c r="AU156" s="242" t="s">
        <v>83</v>
      </c>
      <c r="AV156" s="13" t="s">
        <v>81</v>
      </c>
      <c r="AW156" s="13" t="s">
        <v>30</v>
      </c>
      <c r="AX156" s="13" t="s">
        <v>73</v>
      </c>
      <c r="AY156" s="242" t="s">
        <v>150</v>
      </c>
    </row>
    <row r="157" s="14" customFormat="1">
      <c r="A157" s="14"/>
      <c r="B157" s="243"/>
      <c r="C157" s="244"/>
      <c r="D157" s="234" t="s">
        <v>166</v>
      </c>
      <c r="E157" s="245" t="s">
        <v>1</v>
      </c>
      <c r="F157" s="246" t="s">
        <v>168</v>
      </c>
      <c r="G157" s="244"/>
      <c r="H157" s="247">
        <v>9.6</v>
      </c>
      <c r="I157" s="248"/>
      <c r="J157" s="244"/>
      <c r="K157" s="244"/>
      <c r="L157" s="249"/>
      <c r="M157" s="250"/>
      <c r="N157" s="251"/>
      <c r="O157" s="251"/>
      <c r="P157" s="251"/>
      <c r="Q157" s="251"/>
      <c r="R157" s="251"/>
      <c r="S157" s="251"/>
      <c r="T157" s="25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3" t="s">
        <v>166</v>
      </c>
      <c r="AU157" s="253" t="s">
        <v>83</v>
      </c>
      <c r="AV157" s="14" t="s">
        <v>83</v>
      </c>
      <c r="AW157" s="14" t="s">
        <v>30</v>
      </c>
      <c r="AX157" s="14" t="s">
        <v>73</v>
      </c>
      <c r="AY157" s="253" t="s">
        <v>150</v>
      </c>
    </row>
    <row r="158" s="14" customFormat="1">
      <c r="A158" s="14"/>
      <c r="B158" s="243"/>
      <c r="C158" s="244"/>
      <c r="D158" s="234" t="s">
        <v>166</v>
      </c>
      <c r="E158" s="245" t="s">
        <v>1</v>
      </c>
      <c r="F158" s="246" t="s">
        <v>169</v>
      </c>
      <c r="G158" s="244"/>
      <c r="H158" s="247">
        <v>18.7</v>
      </c>
      <c r="I158" s="248"/>
      <c r="J158" s="244"/>
      <c r="K158" s="244"/>
      <c r="L158" s="249"/>
      <c r="M158" s="250"/>
      <c r="N158" s="251"/>
      <c r="O158" s="251"/>
      <c r="P158" s="251"/>
      <c r="Q158" s="251"/>
      <c r="R158" s="251"/>
      <c r="S158" s="251"/>
      <c r="T158" s="25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3" t="s">
        <v>166</v>
      </c>
      <c r="AU158" s="253" t="s">
        <v>83</v>
      </c>
      <c r="AV158" s="14" t="s">
        <v>83</v>
      </c>
      <c r="AW158" s="14" t="s">
        <v>30</v>
      </c>
      <c r="AX158" s="14" t="s">
        <v>73</v>
      </c>
      <c r="AY158" s="253" t="s">
        <v>150</v>
      </c>
    </row>
    <row r="159" s="14" customFormat="1">
      <c r="A159" s="14"/>
      <c r="B159" s="243"/>
      <c r="C159" s="244"/>
      <c r="D159" s="234" t="s">
        <v>166</v>
      </c>
      <c r="E159" s="245" t="s">
        <v>1</v>
      </c>
      <c r="F159" s="246" t="s">
        <v>170</v>
      </c>
      <c r="G159" s="244"/>
      <c r="H159" s="247">
        <v>16.600000000000002</v>
      </c>
      <c r="I159" s="248"/>
      <c r="J159" s="244"/>
      <c r="K159" s="244"/>
      <c r="L159" s="249"/>
      <c r="M159" s="250"/>
      <c r="N159" s="251"/>
      <c r="O159" s="251"/>
      <c r="P159" s="251"/>
      <c r="Q159" s="251"/>
      <c r="R159" s="251"/>
      <c r="S159" s="251"/>
      <c r="T159" s="25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3" t="s">
        <v>166</v>
      </c>
      <c r="AU159" s="253" t="s">
        <v>83</v>
      </c>
      <c r="AV159" s="14" t="s">
        <v>83</v>
      </c>
      <c r="AW159" s="14" t="s">
        <v>30</v>
      </c>
      <c r="AX159" s="14" t="s">
        <v>73</v>
      </c>
      <c r="AY159" s="253" t="s">
        <v>150</v>
      </c>
    </row>
    <row r="160" s="15" customFormat="1">
      <c r="A160" s="15"/>
      <c r="B160" s="254"/>
      <c r="C160" s="255"/>
      <c r="D160" s="234" t="s">
        <v>166</v>
      </c>
      <c r="E160" s="256" t="s">
        <v>1</v>
      </c>
      <c r="F160" s="257" t="s">
        <v>171</v>
      </c>
      <c r="G160" s="255"/>
      <c r="H160" s="258">
        <v>44.9</v>
      </c>
      <c r="I160" s="259"/>
      <c r="J160" s="255"/>
      <c r="K160" s="255"/>
      <c r="L160" s="260"/>
      <c r="M160" s="261"/>
      <c r="N160" s="262"/>
      <c r="O160" s="262"/>
      <c r="P160" s="262"/>
      <c r="Q160" s="262"/>
      <c r="R160" s="262"/>
      <c r="S160" s="262"/>
      <c r="T160" s="263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64" t="s">
        <v>166</v>
      </c>
      <c r="AU160" s="264" t="s">
        <v>83</v>
      </c>
      <c r="AV160" s="15" t="s">
        <v>172</v>
      </c>
      <c r="AW160" s="15" t="s">
        <v>30</v>
      </c>
      <c r="AX160" s="15" t="s">
        <v>73</v>
      </c>
      <c r="AY160" s="264" t="s">
        <v>150</v>
      </c>
    </row>
    <row r="161" s="14" customFormat="1">
      <c r="A161" s="14"/>
      <c r="B161" s="243"/>
      <c r="C161" s="244"/>
      <c r="D161" s="234" t="s">
        <v>166</v>
      </c>
      <c r="E161" s="245" t="s">
        <v>1</v>
      </c>
      <c r="F161" s="246" t="s">
        <v>173</v>
      </c>
      <c r="G161" s="244"/>
      <c r="H161" s="247">
        <v>32</v>
      </c>
      <c r="I161" s="248"/>
      <c r="J161" s="244"/>
      <c r="K161" s="244"/>
      <c r="L161" s="249"/>
      <c r="M161" s="250"/>
      <c r="N161" s="251"/>
      <c r="O161" s="251"/>
      <c r="P161" s="251"/>
      <c r="Q161" s="251"/>
      <c r="R161" s="251"/>
      <c r="S161" s="251"/>
      <c r="T161" s="25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3" t="s">
        <v>166</v>
      </c>
      <c r="AU161" s="253" t="s">
        <v>83</v>
      </c>
      <c r="AV161" s="14" t="s">
        <v>83</v>
      </c>
      <c r="AW161" s="14" t="s">
        <v>30</v>
      </c>
      <c r="AX161" s="14" t="s">
        <v>73</v>
      </c>
      <c r="AY161" s="253" t="s">
        <v>150</v>
      </c>
    </row>
    <row r="162" s="16" customFormat="1">
      <c r="A162" s="16"/>
      <c r="B162" s="265"/>
      <c r="C162" s="266"/>
      <c r="D162" s="234" t="s">
        <v>166</v>
      </c>
      <c r="E162" s="267" t="s">
        <v>1</v>
      </c>
      <c r="F162" s="268" t="s">
        <v>174</v>
      </c>
      <c r="G162" s="266"/>
      <c r="H162" s="269">
        <v>76.9</v>
      </c>
      <c r="I162" s="270"/>
      <c r="J162" s="266"/>
      <c r="K162" s="266"/>
      <c r="L162" s="271"/>
      <c r="M162" s="272"/>
      <c r="N162" s="273"/>
      <c r="O162" s="273"/>
      <c r="P162" s="273"/>
      <c r="Q162" s="273"/>
      <c r="R162" s="273"/>
      <c r="S162" s="273"/>
      <c r="T162" s="274"/>
      <c r="U162" s="16"/>
      <c r="V162" s="16"/>
      <c r="W162" s="16"/>
      <c r="X162" s="16"/>
      <c r="Y162" s="16"/>
      <c r="Z162" s="16"/>
      <c r="AA162" s="16"/>
      <c r="AB162" s="16"/>
      <c r="AC162" s="16"/>
      <c r="AD162" s="16"/>
      <c r="AE162" s="16"/>
      <c r="AT162" s="275" t="s">
        <v>166</v>
      </c>
      <c r="AU162" s="275" t="s">
        <v>83</v>
      </c>
      <c r="AV162" s="16" t="s">
        <v>157</v>
      </c>
      <c r="AW162" s="16" t="s">
        <v>30</v>
      </c>
      <c r="AX162" s="16" t="s">
        <v>81</v>
      </c>
      <c r="AY162" s="275" t="s">
        <v>150</v>
      </c>
    </row>
    <row r="163" s="2" customFormat="1" ht="16.5" customHeight="1">
      <c r="A163" s="39"/>
      <c r="B163" s="40"/>
      <c r="C163" s="219" t="s">
        <v>197</v>
      </c>
      <c r="D163" s="219" t="s">
        <v>153</v>
      </c>
      <c r="E163" s="220" t="s">
        <v>198</v>
      </c>
      <c r="F163" s="221" t="s">
        <v>199</v>
      </c>
      <c r="G163" s="222" t="s">
        <v>200</v>
      </c>
      <c r="H163" s="223">
        <v>1</v>
      </c>
      <c r="I163" s="224"/>
      <c r="J163" s="225">
        <f>ROUND(I163*H163,2)</f>
        <v>0</v>
      </c>
      <c r="K163" s="221" t="s">
        <v>1</v>
      </c>
      <c r="L163" s="45"/>
      <c r="M163" s="226" t="s">
        <v>1</v>
      </c>
      <c r="N163" s="227" t="s">
        <v>38</v>
      </c>
      <c r="O163" s="92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157</v>
      </c>
      <c r="AT163" s="230" t="s">
        <v>153</v>
      </c>
      <c r="AU163" s="230" t="s">
        <v>83</v>
      </c>
      <c r="AY163" s="18" t="s">
        <v>150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81</v>
      </c>
      <c r="BK163" s="231">
        <f>ROUND(I163*H163,2)</f>
        <v>0</v>
      </c>
      <c r="BL163" s="18" t="s">
        <v>157</v>
      </c>
      <c r="BM163" s="230" t="s">
        <v>201</v>
      </c>
    </row>
    <row r="164" s="2" customFormat="1" ht="16.5" customHeight="1">
      <c r="A164" s="39"/>
      <c r="B164" s="40"/>
      <c r="C164" s="219" t="s">
        <v>202</v>
      </c>
      <c r="D164" s="219" t="s">
        <v>153</v>
      </c>
      <c r="E164" s="220" t="s">
        <v>203</v>
      </c>
      <c r="F164" s="221" t="s">
        <v>204</v>
      </c>
      <c r="G164" s="222" t="s">
        <v>200</v>
      </c>
      <c r="H164" s="223">
        <v>1</v>
      </c>
      <c r="I164" s="224"/>
      <c r="J164" s="225">
        <f>ROUND(I164*H164,2)</f>
        <v>0</v>
      </c>
      <c r="K164" s="221" t="s">
        <v>1</v>
      </c>
      <c r="L164" s="45"/>
      <c r="M164" s="226" t="s">
        <v>1</v>
      </c>
      <c r="N164" s="227" t="s">
        <v>38</v>
      </c>
      <c r="O164" s="92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0" t="s">
        <v>157</v>
      </c>
      <c r="AT164" s="230" t="s">
        <v>153</v>
      </c>
      <c r="AU164" s="230" t="s">
        <v>83</v>
      </c>
      <c r="AY164" s="18" t="s">
        <v>150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8" t="s">
        <v>81</v>
      </c>
      <c r="BK164" s="231">
        <f>ROUND(I164*H164,2)</f>
        <v>0</v>
      </c>
      <c r="BL164" s="18" t="s">
        <v>157</v>
      </c>
      <c r="BM164" s="230" t="s">
        <v>205</v>
      </c>
    </row>
    <row r="165" s="12" customFormat="1" ht="22.8" customHeight="1">
      <c r="A165" s="12"/>
      <c r="B165" s="203"/>
      <c r="C165" s="204"/>
      <c r="D165" s="205" t="s">
        <v>72</v>
      </c>
      <c r="E165" s="217" t="s">
        <v>206</v>
      </c>
      <c r="F165" s="217" t="s">
        <v>207</v>
      </c>
      <c r="G165" s="204"/>
      <c r="H165" s="204"/>
      <c r="I165" s="207"/>
      <c r="J165" s="218">
        <f>BK165</f>
        <v>0</v>
      </c>
      <c r="K165" s="204"/>
      <c r="L165" s="209"/>
      <c r="M165" s="210"/>
      <c r="N165" s="211"/>
      <c r="O165" s="211"/>
      <c r="P165" s="212">
        <f>SUM(P166:P170)</f>
        <v>0</v>
      </c>
      <c r="Q165" s="211"/>
      <c r="R165" s="212">
        <f>SUM(R166:R170)</f>
        <v>0</v>
      </c>
      <c r="S165" s="211"/>
      <c r="T165" s="213">
        <f>SUM(T166:T170)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4" t="s">
        <v>81</v>
      </c>
      <c r="AT165" s="215" t="s">
        <v>72</v>
      </c>
      <c r="AU165" s="215" t="s">
        <v>81</v>
      </c>
      <c r="AY165" s="214" t="s">
        <v>150</v>
      </c>
      <c r="BK165" s="216">
        <f>SUM(BK166:BK170)</f>
        <v>0</v>
      </c>
    </row>
    <row r="166" s="2" customFormat="1" ht="24.15" customHeight="1">
      <c r="A166" s="39"/>
      <c r="B166" s="40"/>
      <c r="C166" s="219" t="s">
        <v>187</v>
      </c>
      <c r="D166" s="219" t="s">
        <v>153</v>
      </c>
      <c r="E166" s="220" t="s">
        <v>208</v>
      </c>
      <c r="F166" s="221" t="s">
        <v>209</v>
      </c>
      <c r="G166" s="222" t="s">
        <v>210</v>
      </c>
      <c r="H166" s="223">
        <v>0.842</v>
      </c>
      <c r="I166" s="224"/>
      <c r="J166" s="225">
        <f>ROUND(I166*H166,2)</f>
        <v>0</v>
      </c>
      <c r="K166" s="221" t="s">
        <v>177</v>
      </c>
      <c r="L166" s="45"/>
      <c r="M166" s="226" t="s">
        <v>1</v>
      </c>
      <c r="N166" s="227" t="s">
        <v>38</v>
      </c>
      <c r="O166" s="92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157</v>
      </c>
      <c r="AT166" s="230" t="s">
        <v>153</v>
      </c>
      <c r="AU166" s="230" t="s">
        <v>83</v>
      </c>
      <c r="AY166" s="18" t="s">
        <v>150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8" t="s">
        <v>81</v>
      </c>
      <c r="BK166" s="231">
        <f>ROUND(I166*H166,2)</f>
        <v>0</v>
      </c>
      <c r="BL166" s="18" t="s">
        <v>157</v>
      </c>
      <c r="BM166" s="230" t="s">
        <v>211</v>
      </c>
    </row>
    <row r="167" s="2" customFormat="1" ht="24.15" customHeight="1">
      <c r="A167" s="39"/>
      <c r="B167" s="40"/>
      <c r="C167" s="219" t="s">
        <v>212</v>
      </c>
      <c r="D167" s="219" t="s">
        <v>153</v>
      </c>
      <c r="E167" s="220" t="s">
        <v>213</v>
      </c>
      <c r="F167" s="221" t="s">
        <v>214</v>
      </c>
      <c r="G167" s="222" t="s">
        <v>210</v>
      </c>
      <c r="H167" s="223">
        <v>0.842</v>
      </c>
      <c r="I167" s="224"/>
      <c r="J167" s="225">
        <f>ROUND(I167*H167,2)</f>
        <v>0</v>
      </c>
      <c r="K167" s="221" t="s">
        <v>177</v>
      </c>
      <c r="L167" s="45"/>
      <c r="M167" s="226" t="s">
        <v>1</v>
      </c>
      <c r="N167" s="227" t="s">
        <v>38</v>
      </c>
      <c r="O167" s="92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0" t="s">
        <v>157</v>
      </c>
      <c r="AT167" s="230" t="s">
        <v>153</v>
      </c>
      <c r="AU167" s="230" t="s">
        <v>83</v>
      </c>
      <c r="AY167" s="18" t="s">
        <v>150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8" t="s">
        <v>81</v>
      </c>
      <c r="BK167" s="231">
        <f>ROUND(I167*H167,2)</f>
        <v>0</v>
      </c>
      <c r="BL167" s="18" t="s">
        <v>157</v>
      </c>
      <c r="BM167" s="230" t="s">
        <v>215</v>
      </c>
    </row>
    <row r="168" s="2" customFormat="1" ht="24.15" customHeight="1">
      <c r="A168" s="39"/>
      <c r="B168" s="40"/>
      <c r="C168" s="219" t="s">
        <v>216</v>
      </c>
      <c r="D168" s="219" t="s">
        <v>153</v>
      </c>
      <c r="E168" s="220" t="s">
        <v>217</v>
      </c>
      <c r="F168" s="221" t="s">
        <v>218</v>
      </c>
      <c r="G168" s="222" t="s">
        <v>210</v>
      </c>
      <c r="H168" s="223">
        <v>15.998</v>
      </c>
      <c r="I168" s="224"/>
      <c r="J168" s="225">
        <f>ROUND(I168*H168,2)</f>
        <v>0</v>
      </c>
      <c r="K168" s="221" t="s">
        <v>177</v>
      </c>
      <c r="L168" s="45"/>
      <c r="M168" s="226" t="s">
        <v>1</v>
      </c>
      <c r="N168" s="227" t="s">
        <v>38</v>
      </c>
      <c r="O168" s="92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157</v>
      </c>
      <c r="AT168" s="230" t="s">
        <v>153</v>
      </c>
      <c r="AU168" s="230" t="s">
        <v>83</v>
      </c>
      <c r="AY168" s="18" t="s">
        <v>150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8" t="s">
        <v>81</v>
      </c>
      <c r="BK168" s="231">
        <f>ROUND(I168*H168,2)</f>
        <v>0</v>
      </c>
      <c r="BL168" s="18" t="s">
        <v>157</v>
      </c>
      <c r="BM168" s="230" t="s">
        <v>219</v>
      </c>
    </row>
    <row r="169" s="14" customFormat="1">
      <c r="A169" s="14"/>
      <c r="B169" s="243"/>
      <c r="C169" s="244"/>
      <c r="D169" s="234" t="s">
        <v>166</v>
      </c>
      <c r="E169" s="244"/>
      <c r="F169" s="246" t="s">
        <v>220</v>
      </c>
      <c r="G169" s="244"/>
      <c r="H169" s="247">
        <v>15.998</v>
      </c>
      <c r="I169" s="248"/>
      <c r="J169" s="244"/>
      <c r="K169" s="244"/>
      <c r="L169" s="249"/>
      <c r="M169" s="250"/>
      <c r="N169" s="251"/>
      <c r="O169" s="251"/>
      <c r="P169" s="251"/>
      <c r="Q169" s="251"/>
      <c r="R169" s="251"/>
      <c r="S169" s="251"/>
      <c r="T169" s="252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3" t="s">
        <v>166</v>
      </c>
      <c r="AU169" s="253" t="s">
        <v>83</v>
      </c>
      <c r="AV169" s="14" t="s">
        <v>83</v>
      </c>
      <c r="AW169" s="14" t="s">
        <v>4</v>
      </c>
      <c r="AX169" s="14" t="s">
        <v>81</v>
      </c>
      <c r="AY169" s="253" t="s">
        <v>150</v>
      </c>
    </row>
    <row r="170" s="2" customFormat="1" ht="33" customHeight="1">
      <c r="A170" s="39"/>
      <c r="B170" s="40"/>
      <c r="C170" s="219" t="s">
        <v>8</v>
      </c>
      <c r="D170" s="219" t="s">
        <v>153</v>
      </c>
      <c r="E170" s="220" t="s">
        <v>221</v>
      </c>
      <c r="F170" s="221" t="s">
        <v>222</v>
      </c>
      <c r="G170" s="222" t="s">
        <v>210</v>
      </c>
      <c r="H170" s="223">
        <v>0.842</v>
      </c>
      <c r="I170" s="224"/>
      <c r="J170" s="225">
        <f>ROUND(I170*H170,2)</f>
        <v>0</v>
      </c>
      <c r="K170" s="221" t="s">
        <v>177</v>
      </c>
      <c r="L170" s="45"/>
      <c r="M170" s="226" t="s">
        <v>1</v>
      </c>
      <c r="N170" s="227" t="s">
        <v>38</v>
      </c>
      <c r="O170" s="92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0" t="s">
        <v>157</v>
      </c>
      <c r="AT170" s="230" t="s">
        <v>153</v>
      </c>
      <c r="AU170" s="230" t="s">
        <v>83</v>
      </c>
      <c r="AY170" s="18" t="s">
        <v>150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8" t="s">
        <v>81</v>
      </c>
      <c r="BK170" s="231">
        <f>ROUND(I170*H170,2)</f>
        <v>0</v>
      </c>
      <c r="BL170" s="18" t="s">
        <v>157</v>
      </c>
      <c r="BM170" s="230" t="s">
        <v>223</v>
      </c>
    </row>
    <row r="171" s="12" customFormat="1" ht="22.8" customHeight="1">
      <c r="A171" s="12"/>
      <c r="B171" s="203"/>
      <c r="C171" s="204"/>
      <c r="D171" s="205" t="s">
        <v>72</v>
      </c>
      <c r="E171" s="217" t="s">
        <v>224</v>
      </c>
      <c r="F171" s="217" t="s">
        <v>225</v>
      </c>
      <c r="G171" s="204"/>
      <c r="H171" s="204"/>
      <c r="I171" s="207"/>
      <c r="J171" s="218">
        <f>BK171</f>
        <v>0</v>
      </c>
      <c r="K171" s="204"/>
      <c r="L171" s="209"/>
      <c r="M171" s="210"/>
      <c r="N171" s="211"/>
      <c r="O171" s="211"/>
      <c r="P171" s="212">
        <f>P172</f>
        <v>0</v>
      </c>
      <c r="Q171" s="211"/>
      <c r="R171" s="212">
        <f>R172</f>
        <v>0</v>
      </c>
      <c r="S171" s="211"/>
      <c r="T171" s="213">
        <f>T172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4" t="s">
        <v>81</v>
      </c>
      <c r="AT171" s="215" t="s">
        <v>72</v>
      </c>
      <c r="AU171" s="215" t="s">
        <v>81</v>
      </c>
      <c r="AY171" s="214" t="s">
        <v>150</v>
      </c>
      <c r="BK171" s="216">
        <f>BK172</f>
        <v>0</v>
      </c>
    </row>
    <row r="172" s="2" customFormat="1" ht="16.5" customHeight="1">
      <c r="A172" s="39"/>
      <c r="B172" s="40"/>
      <c r="C172" s="219" t="s">
        <v>226</v>
      </c>
      <c r="D172" s="219" t="s">
        <v>153</v>
      </c>
      <c r="E172" s="220" t="s">
        <v>227</v>
      </c>
      <c r="F172" s="221" t="s">
        <v>228</v>
      </c>
      <c r="G172" s="222" t="s">
        <v>210</v>
      </c>
      <c r="H172" s="223">
        <v>1.3899999999999998</v>
      </c>
      <c r="I172" s="224"/>
      <c r="J172" s="225">
        <f>ROUND(I172*H172,2)</f>
        <v>0</v>
      </c>
      <c r="K172" s="221" t="s">
        <v>177</v>
      </c>
      <c r="L172" s="45"/>
      <c r="M172" s="226" t="s">
        <v>1</v>
      </c>
      <c r="N172" s="227" t="s">
        <v>38</v>
      </c>
      <c r="O172" s="92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0" t="s">
        <v>157</v>
      </c>
      <c r="AT172" s="230" t="s">
        <v>153</v>
      </c>
      <c r="AU172" s="230" t="s">
        <v>83</v>
      </c>
      <c r="AY172" s="18" t="s">
        <v>150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8" t="s">
        <v>81</v>
      </c>
      <c r="BK172" s="231">
        <f>ROUND(I172*H172,2)</f>
        <v>0</v>
      </c>
      <c r="BL172" s="18" t="s">
        <v>157</v>
      </c>
      <c r="BM172" s="230" t="s">
        <v>229</v>
      </c>
    </row>
    <row r="173" s="12" customFormat="1" ht="25.92" customHeight="1">
      <c r="A173" s="12"/>
      <c r="B173" s="203"/>
      <c r="C173" s="204"/>
      <c r="D173" s="205" t="s">
        <v>72</v>
      </c>
      <c r="E173" s="206" t="s">
        <v>230</v>
      </c>
      <c r="F173" s="206" t="s">
        <v>231</v>
      </c>
      <c r="G173" s="204"/>
      <c r="H173" s="204"/>
      <c r="I173" s="207"/>
      <c r="J173" s="208">
        <f>BK173</f>
        <v>0</v>
      </c>
      <c r="K173" s="204"/>
      <c r="L173" s="209"/>
      <c r="M173" s="210"/>
      <c r="N173" s="211"/>
      <c r="O173" s="211"/>
      <c r="P173" s="212">
        <f>P174+P178+P204+P221+P238+P240</f>
        <v>0</v>
      </c>
      <c r="Q173" s="211"/>
      <c r="R173" s="212">
        <f>R174+R178+R204+R221+R238+R240</f>
        <v>0.6753022</v>
      </c>
      <c r="S173" s="211"/>
      <c r="T173" s="213">
        <f>T174+T178+T204+T221+T238+T240</f>
        <v>0.072000000000000008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14" t="s">
        <v>83</v>
      </c>
      <c r="AT173" s="215" t="s">
        <v>72</v>
      </c>
      <c r="AU173" s="215" t="s">
        <v>73</v>
      </c>
      <c r="AY173" s="214" t="s">
        <v>150</v>
      </c>
      <c r="BK173" s="216">
        <f>BK174+BK178+BK204+BK221+BK238+BK240</f>
        <v>0</v>
      </c>
    </row>
    <row r="174" s="12" customFormat="1" ht="22.8" customHeight="1">
      <c r="A174" s="12"/>
      <c r="B174" s="203"/>
      <c r="C174" s="204"/>
      <c r="D174" s="205" t="s">
        <v>72</v>
      </c>
      <c r="E174" s="217" t="s">
        <v>232</v>
      </c>
      <c r="F174" s="217" t="s">
        <v>233</v>
      </c>
      <c r="G174" s="204"/>
      <c r="H174" s="204"/>
      <c r="I174" s="207"/>
      <c r="J174" s="218">
        <f>BK174</f>
        <v>0</v>
      </c>
      <c r="K174" s="204"/>
      <c r="L174" s="209"/>
      <c r="M174" s="210"/>
      <c r="N174" s="211"/>
      <c r="O174" s="211"/>
      <c r="P174" s="212">
        <f>SUM(P175:P177)</f>
        <v>0</v>
      </c>
      <c r="Q174" s="211"/>
      <c r="R174" s="212">
        <f>SUM(R175:R177)</f>
        <v>0</v>
      </c>
      <c r="S174" s="211"/>
      <c r="T174" s="213">
        <f>SUM(T175:T177)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14" t="s">
        <v>83</v>
      </c>
      <c r="AT174" s="215" t="s">
        <v>72</v>
      </c>
      <c r="AU174" s="215" t="s">
        <v>81</v>
      </c>
      <c r="AY174" s="214" t="s">
        <v>150</v>
      </c>
      <c r="BK174" s="216">
        <f>SUM(BK175:BK177)</f>
        <v>0</v>
      </c>
    </row>
    <row r="175" s="2" customFormat="1" ht="24.15" customHeight="1">
      <c r="A175" s="39"/>
      <c r="B175" s="40"/>
      <c r="C175" s="219" t="s">
        <v>234</v>
      </c>
      <c r="D175" s="219" t="s">
        <v>153</v>
      </c>
      <c r="E175" s="220" t="s">
        <v>235</v>
      </c>
      <c r="F175" s="221" t="s">
        <v>236</v>
      </c>
      <c r="G175" s="222" t="s">
        <v>237</v>
      </c>
      <c r="H175" s="276"/>
      <c r="I175" s="224"/>
      <c r="J175" s="225">
        <f>ROUND(I175*H175,2)</f>
        <v>0</v>
      </c>
      <c r="K175" s="221" t="s">
        <v>177</v>
      </c>
      <c r="L175" s="45"/>
      <c r="M175" s="226" t="s">
        <v>1</v>
      </c>
      <c r="N175" s="227" t="s">
        <v>38</v>
      </c>
      <c r="O175" s="92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0" t="s">
        <v>238</v>
      </c>
      <c r="AT175" s="230" t="s">
        <v>153</v>
      </c>
      <c r="AU175" s="230" t="s">
        <v>83</v>
      </c>
      <c r="AY175" s="18" t="s">
        <v>150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8" t="s">
        <v>81</v>
      </c>
      <c r="BK175" s="231">
        <f>ROUND(I175*H175,2)</f>
        <v>0</v>
      </c>
      <c r="BL175" s="18" t="s">
        <v>238</v>
      </c>
      <c r="BM175" s="230" t="s">
        <v>239</v>
      </c>
    </row>
    <row r="176" s="2" customFormat="1" ht="37.8" customHeight="1">
      <c r="A176" s="39"/>
      <c r="B176" s="40"/>
      <c r="C176" s="219" t="s">
        <v>240</v>
      </c>
      <c r="D176" s="219" t="s">
        <v>153</v>
      </c>
      <c r="E176" s="220" t="s">
        <v>241</v>
      </c>
      <c r="F176" s="221" t="s">
        <v>242</v>
      </c>
      <c r="G176" s="222" t="s">
        <v>163</v>
      </c>
      <c r="H176" s="223">
        <v>6.84</v>
      </c>
      <c r="I176" s="224"/>
      <c r="J176" s="225">
        <f>ROUND(I176*H176,2)</f>
        <v>0</v>
      </c>
      <c r="K176" s="221" t="s">
        <v>1</v>
      </c>
      <c r="L176" s="45"/>
      <c r="M176" s="226" t="s">
        <v>1</v>
      </c>
      <c r="N176" s="227" t="s">
        <v>38</v>
      </c>
      <c r="O176" s="92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0" t="s">
        <v>238</v>
      </c>
      <c r="AT176" s="230" t="s">
        <v>153</v>
      </c>
      <c r="AU176" s="230" t="s">
        <v>83</v>
      </c>
      <c r="AY176" s="18" t="s">
        <v>150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8" t="s">
        <v>81</v>
      </c>
      <c r="BK176" s="231">
        <f>ROUND(I176*H176,2)</f>
        <v>0</v>
      </c>
      <c r="BL176" s="18" t="s">
        <v>238</v>
      </c>
      <c r="BM176" s="230" t="s">
        <v>243</v>
      </c>
    </row>
    <row r="177" s="14" customFormat="1">
      <c r="A177" s="14"/>
      <c r="B177" s="243"/>
      <c r="C177" s="244"/>
      <c r="D177" s="234" t="s">
        <v>166</v>
      </c>
      <c r="E177" s="245" t="s">
        <v>1</v>
      </c>
      <c r="F177" s="246" t="s">
        <v>244</v>
      </c>
      <c r="G177" s="244"/>
      <c r="H177" s="247">
        <v>6.84</v>
      </c>
      <c r="I177" s="248"/>
      <c r="J177" s="244"/>
      <c r="K177" s="244"/>
      <c r="L177" s="249"/>
      <c r="M177" s="250"/>
      <c r="N177" s="251"/>
      <c r="O177" s="251"/>
      <c r="P177" s="251"/>
      <c r="Q177" s="251"/>
      <c r="R177" s="251"/>
      <c r="S177" s="251"/>
      <c r="T177" s="252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3" t="s">
        <v>166</v>
      </c>
      <c r="AU177" s="253" t="s">
        <v>83</v>
      </c>
      <c r="AV177" s="14" t="s">
        <v>83</v>
      </c>
      <c r="AW177" s="14" t="s">
        <v>30</v>
      </c>
      <c r="AX177" s="14" t="s">
        <v>81</v>
      </c>
      <c r="AY177" s="253" t="s">
        <v>150</v>
      </c>
    </row>
    <row r="178" s="12" customFormat="1" ht="22.8" customHeight="1">
      <c r="A178" s="12"/>
      <c r="B178" s="203"/>
      <c r="C178" s="204"/>
      <c r="D178" s="205" t="s">
        <v>72</v>
      </c>
      <c r="E178" s="217" t="s">
        <v>245</v>
      </c>
      <c r="F178" s="217" t="s">
        <v>246</v>
      </c>
      <c r="G178" s="204"/>
      <c r="H178" s="204"/>
      <c r="I178" s="207"/>
      <c r="J178" s="218">
        <f>BK178</f>
        <v>0</v>
      </c>
      <c r="K178" s="204"/>
      <c r="L178" s="209"/>
      <c r="M178" s="210"/>
      <c r="N178" s="211"/>
      <c r="O178" s="211"/>
      <c r="P178" s="212">
        <f>SUM(P179:P203)</f>
        <v>0</v>
      </c>
      <c r="Q178" s="211"/>
      <c r="R178" s="212">
        <f>SUM(R179:R203)</f>
        <v>0</v>
      </c>
      <c r="S178" s="211"/>
      <c r="T178" s="213">
        <f>SUM(T179:T203)</f>
        <v>0.072000000000000008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4" t="s">
        <v>83</v>
      </c>
      <c r="AT178" s="215" t="s">
        <v>72</v>
      </c>
      <c r="AU178" s="215" t="s">
        <v>81</v>
      </c>
      <c r="AY178" s="214" t="s">
        <v>150</v>
      </c>
      <c r="BK178" s="216">
        <f>SUM(BK179:BK203)</f>
        <v>0</v>
      </c>
    </row>
    <row r="179" s="2" customFormat="1" ht="24.15" customHeight="1">
      <c r="A179" s="39"/>
      <c r="B179" s="40"/>
      <c r="C179" s="219" t="s">
        <v>238</v>
      </c>
      <c r="D179" s="219" t="s">
        <v>153</v>
      </c>
      <c r="E179" s="220" t="s">
        <v>247</v>
      </c>
      <c r="F179" s="221" t="s">
        <v>248</v>
      </c>
      <c r="G179" s="222" t="s">
        <v>200</v>
      </c>
      <c r="H179" s="223">
        <v>3</v>
      </c>
      <c r="I179" s="224"/>
      <c r="J179" s="225">
        <f>ROUND(I179*H179,2)</f>
        <v>0</v>
      </c>
      <c r="K179" s="221" t="s">
        <v>177</v>
      </c>
      <c r="L179" s="45"/>
      <c r="M179" s="226" t="s">
        <v>1</v>
      </c>
      <c r="N179" s="227" t="s">
        <v>38</v>
      </c>
      <c r="O179" s="92"/>
      <c r="P179" s="228">
        <f>O179*H179</f>
        <v>0</v>
      </c>
      <c r="Q179" s="228">
        <v>0</v>
      </c>
      <c r="R179" s="228">
        <f>Q179*H179</f>
        <v>0</v>
      </c>
      <c r="S179" s="228">
        <v>0.024</v>
      </c>
      <c r="T179" s="229">
        <f>S179*H179</f>
        <v>0.072000000000000008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0" t="s">
        <v>238</v>
      </c>
      <c r="AT179" s="230" t="s">
        <v>153</v>
      </c>
      <c r="AU179" s="230" t="s">
        <v>83</v>
      </c>
      <c r="AY179" s="18" t="s">
        <v>150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8" t="s">
        <v>81</v>
      </c>
      <c r="BK179" s="231">
        <f>ROUND(I179*H179,2)</f>
        <v>0</v>
      </c>
      <c r="BL179" s="18" t="s">
        <v>238</v>
      </c>
      <c r="BM179" s="230" t="s">
        <v>249</v>
      </c>
    </row>
    <row r="180" s="14" customFormat="1">
      <c r="A180" s="14"/>
      <c r="B180" s="243"/>
      <c r="C180" s="244"/>
      <c r="D180" s="234" t="s">
        <v>166</v>
      </c>
      <c r="E180" s="245" t="s">
        <v>1</v>
      </c>
      <c r="F180" s="246" t="s">
        <v>250</v>
      </c>
      <c r="G180" s="244"/>
      <c r="H180" s="247">
        <v>1</v>
      </c>
      <c r="I180" s="248"/>
      <c r="J180" s="244"/>
      <c r="K180" s="244"/>
      <c r="L180" s="249"/>
      <c r="M180" s="250"/>
      <c r="N180" s="251"/>
      <c r="O180" s="251"/>
      <c r="P180" s="251"/>
      <c r="Q180" s="251"/>
      <c r="R180" s="251"/>
      <c r="S180" s="251"/>
      <c r="T180" s="252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3" t="s">
        <v>166</v>
      </c>
      <c r="AU180" s="253" t="s">
        <v>83</v>
      </c>
      <c r="AV180" s="14" t="s">
        <v>83</v>
      </c>
      <c r="AW180" s="14" t="s">
        <v>30</v>
      </c>
      <c r="AX180" s="14" t="s">
        <v>73</v>
      </c>
      <c r="AY180" s="253" t="s">
        <v>150</v>
      </c>
    </row>
    <row r="181" s="14" customFormat="1">
      <c r="A181" s="14"/>
      <c r="B181" s="243"/>
      <c r="C181" s="244"/>
      <c r="D181" s="234" t="s">
        <v>166</v>
      </c>
      <c r="E181" s="245" t="s">
        <v>1</v>
      </c>
      <c r="F181" s="246" t="s">
        <v>251</v>
      </c>
      <c r="G181" s="244"/>
      <c r="H181" s="247">
        <v>2</v>
      </c>
      <c r="I181" s="248"/>
      <c r="J181" s="244"/>
      <c r="K181" s="244"/>
      <c r="L181" s="249"/>
      <c r="M181" s="250"/>
      <c r="N181" s="251"/>
      <c r="O181" s="251"/>
      <c r="P181" s="251"/>
      <c r="Q181" s="251"/>
      <c r="R181" s="251"/>
      <c r="S181" s="251"/>
      <c r="T181" s="252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3" t="s">
        <v>166</v>
      </c>
      <c r="AU181" s="253" t="s">
        <v>83</v>
      </c>
      <c r="AV181" s="14" t="s">
        <v>83</v>
      </c>
      <c r="AW181" s="14" t="s">
        <v>30</v>
      </c>
      <c r="AX181" s="14" t="s">
        <v>73</v>
      </c>
      <c r="AY181" s="253" t="s">
        <v>150</v>
      </c>
    </row>
    <row r="182" s="16" customFormat="1">
      <c r="A182" s="16"/>
      <c r="B182" s="265"/>
      <c r="C182" s="266"/>
      <c r="D182" s="234" t="s">
        <v>166</v>
      </c>
      <c r="E182" s="267" t="s">
        <v>1</v>
      </c>
      <c r="F182" s="268" t="s">
        <v>174</v>
      </c>
      <c r="G182" s="266"/>
      <c r="H182" s="269">
        <v>3</v>
      </c>
      <c r="I182" s="270"/>
      <c r="J182" s="266"/>
      <c r="K182" s="266"/>
      <c r="L182" s="271"/>
      <c r="M182" s="272"/>
      <c r="N182" s="273"/>
      <c r="O182" s="273"/>
      <c r="P182" s="273"/>
      <c r="Q182" s="273"/>
      <c r="R182" s="273"/>
      <c r="S182" s="273"/>
      <c r="T182" s="274"/>
      <c r="U182" s="16"/>
      <c r="V182" s="16"/>
      <c r="W182" s="16"/>
      <c r="X182" s="16"/>
      <c r="Y182" s="16"/>
      <c r="Z182" s="16"/>
      <c r="AA182" s="16"/>
      <c r="AB182" s="16"/>
      <c r="AC182" s="16"/>
      <c r="AD182" s="16"/>
      <c r="AE182" s="16"/>
      <c r="AT182" s="275" t="s">
        <v>166</v>
      </c>
      <c r="AU182" s="275" t="s">
        <v>83</v>
      </c>
      <c r="AV182" s="16" t="s">
        <v>157</v>
      </c>
      <c r="AW182" s="16" t="s">
        <v>30</v>
      </c>
      <c r="AX182" s="16" t="s">
        <v>81</v>
      </c>
      <c r="AY182" s="275" t="s">
        <v>150</v>
      </c>
    </row>
    <row r="183" s="2" customFormat="1" ht="24.15" customHeight="1">
      <c r="A183" s="39"/>
      <c r="B183" s="40"/>
      <c r="C183" s="219" t="s">
        <v>252</v>
      </c>
      <c r="D183" s="219" t="s">
        <v>153</v>
      </c>
      <c r="E183" s="220" t="s">
        <v>253</v>
      </c>
      <c r="F183" s="221" t="s">
        <v>254</v>
      </c>
      <c r="G183" s="222" t="s">
        <v>237</v>
      </c>
      <c r="H183" s="276"/>
      <c r="I183" s="224"/>
      <c r="J183" s="225">
        <f>ROUND(I183*H183,2)</f>
        <v>0</v>
      </c>
      <c r="K183" s="221" t="s">
        <v>177</v>
      </c>
      <c r="L183" s="45"/>
      <c r="M183" s="226" t="s">
        <v>1</v>
      </c>
      <c r="N183" s="227" t="s">
        <v>38</v>
      </c>
      <c r="O183" s="92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0" t="s">
        <v>238</v>
      </c>
      <c r="AT183" s="230" t="s">
        <v>153</v>
      </c>
      <c r="AU183" s="230" t="s">
        <v>83</v>
      </c>
      <c r="AY183" s="18" t="s">
        <v>150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8" t="s">
        <v>81</v>
      </c>
      <c r="BK183" s="231">
        <f>ROUND(I183*H183,2)</f>
        <v>0</v>
      </c>
      <c r="BL183" s="18" t="s">
        <v>238</v>
      </c>
      <c r="BM183" s="230" t="s">
        <v>255</v>
      </c>
    </row>
    <row r="184" s="2" customFormat="1" ht="44.25" customHeight="1">
      <c r="A184" s="39"/>
      <c r="B184" s="40"/>
      <c r="C184" s="219" t="s">
        <v>256</v>
      </c>
      <c r="D184" s="219" t="s">
        <v>153</v>
      </c>
      <c r="E184" s="220" t="s">
        <v>257</v>
      </c>
      <c r="F184" s="221" t="s">
        <v>258</v>
      </c>
      <c r="G184" s="222" t="s">
        <v>200</v>
      </c>
      <c r="H184" s="223">
        <v>2</v>
      </c>
      <c r="I184" s="224"/>
      <c r="J184" s="225">
        <f>ROUND(I184*H184,2)</f>
        <v>0</v>
      </c>
      <c r="K184" s="221" t="s">
        <v>1</v>
      </c>
      <c r="L184" s="45"/>
      <c r="M184" s="226" t="s">
        <v>1</v>
      </c>
      <c r="N184" s="227" t="s">
        <v>38</v>
      </c>
      <c r="O184" s="92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0" t="s">
        <v>238</v>
      </c>
      <c r="AT184" s="230" t="s">
        <v>153</v>
      </c>
      <c r="AU184" s="230" t="s">
        <v>83</v>
      </c>
      <c r="AY184" s="18" t="s">
        <v>150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8" t="s">
        <v>81</v>
      </c>
      <c r="BK184" s="231">
        <f>ROUND(I184*H184,2)</f>
        <v>0</v>
      </c>
      <c r="BL184" s="18" t="s">
        <v>238</v>
      </c>
      <c r="BM184" s="230" t="s">
        <v>259</v>
      </c>
    </row>
    <row r="185" s="2" customFormat="1">
      <c r="A185" s="39"/>
      <c r="B185" s="40"/>
      <c r="C185" s="41"/>
      <c r="D185" s="234" t="s">
        <v>260</v>
      </c>
      <c r="E185" s="41"/>
      <c r="F185" s="277" t="s">
        <v>261</v>
      </c>
      <c r="G185" s="41"/>
      <c r="H185" s="41"/>
      <c r="I185" s="278"/>
      <c r="J185" s="41"/>
      <c r="K185" s="41"/>
      <c r="L185" s="45"/>
      <c r="M185" s="279"/>
      <c r="N185" s="280"/>
      <c r="O185" s="92"/>
      <c r="P185" s="92"/>
      <c r="Q185" s="92"/>
      <c r="R185" s="92"/>
      <c r="S185" s="92"/>
      <c r="T185" s="93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260</v>
      </c>
      <c r="AU185" s="18" t="s">
        <v>83</v>
      </c>
    </row>
    <row r="186" s="14" customFormat="1">
      <c r="A186" s="14"/>
      <c r="B186" s="243"/>
      <c r="C186" s="244"/>
      <c r="D186" s="234" t="s">
        <v>166</v>
      </c>
      <c r="E186" s="245" t="s">
        <v>1</v>
      </c>
      <c r="F186" s="246" t="s">
        <v>262</v>
      </c>
      <c r="G186" s="244"/>
      <c r="H186" s="247">
        <v>1</v>
      </c>
      <c r="I186" s="248"/>
      <c r="J186" s="244"/>
      <c r="K186" s="244"/>
      <c r="L186" s="249"/>
      <c r="M186" s="250"/>
      <c r="N186" s="251"/>
      <c r="O186" s="251"/>
      <c r="P186" s="251"/>
      <c r="Q186" s="251"/>
      <c r="R186" s="251"/>
      <c r="S186" s="251"/>
      <c r="T186" s="252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3" t="s">
        <v>166</v>
      </c>
      <c r="AU186" s="253" t="s">
        <v>83</v>
      </c>
      <c r="AV186" s="14" t="s">
        <v>83</v>
      </c>
      <c r="AW186" s="14" t="s">
        <v>30</v>
      </c>
      <c r="AX186" s="14" t="s">
        <v>73</v>
      </c>
      <c r="AY186" s="253" t="s">
        <v>150</v>
      </c>
    </row>
    <row r="187" s="14" customFormat="1">
      <c r="A187" s="14"/>
      <c r="B187" s="243"/>
      <c r="C187" s="244"/>
      <c r="D187" s="234" t="s">
        <v>166</v>
      </c>
      <c r="E187" s="245" t="s">
        <v>1</v>
      </c>
      <c r="F187" s="246" t="s">
        <v>263</v>
      </c>
      <c r="G187" s="244"/>
      <c r="H187" s="247">
        <v>1</v>
      </c>
      <c r="I187" s="248"/>
      <c r="J187" s="244"/>
      <c r="K187" s="244"/>
      <c r="L187" s="249"/>
      <c r="M187" s="250"/>
      <c r="N187" s="251"/>
      <c r="O187" s="251"/>
      <c r="P187" s="251"/>
      <c r="Q187" s="251"/>
      <c r="R187" s="251"/>
      <c r="S187" s="251"/>
      <c r="T187" s="252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3" t="s">
        <v>166</v>
      </c>
      <c r="AU187" s="253" t="s">
        <v>83</v>
      </c>
      <c r="AV187" s="14" t="s">
        <v>83</v>
      </c>
      <c r="AW187" s="14" t="s">
        <v>30</v>
      </c>
      <c r="AX187" s="14" t="s">
        <v>73</v>
      </c>
      <c r="AY187" s="253" t="s">
        <v>150</v>
      </c>
    </row>
    <row r="188" s="16" customFormat="1">
      <c r="A188" s="16"/>
      <c r="B188" s="265"/>
      <c r="C188" s="266"/>
      <c r="D188" s="234" t="s">
        <v>166</v>
      </c>
      <c r="E188" s="267" t="s">
        <v>1</v>
      </c>
      <c r="F188" s="268" t="s">
        <v>174</v>
      </c>
      <c r="G188" s="266"/>
      <c r="H188" s="269">
        <v>2</v>
      </c>
      <c r="I188" s="270"/>
      <c r="J188" s="266"/>
      <c r="K188" s="266"/>
      <c r="L188" s="271"/>
      <c r="M188" s="272"/>
      <c r="N188" s="273"/>
      <c r="O188" s="273"/>
      <c r="P188" s="273"/>
      <c r="Q188" s="273"/>
      <c r="R188" s="273"/>
      <c r="S188" s="273"/>
      <c r="T188" s="274"/>
      <c r="U188" s="16"/>
      <c r="V188" s="16"/>
      <c r="W188" s="16"/>
      <c r="X188" s="16"/>
      <c r="Y188" s="16"/>
      <c r="Z188" s="16"/>
      <c r="AA188" s="16"/>
      <c r="AB188" s="16"/>
      <c r="AC188" s="16"/>
      <c r="AD188" s="16"/>
      <c r="AE188" s="16"/>
      <c r="AT188" s="275" t="s">
        <v>166</v>
      </c>
      <c r="AU188" s="275" t="s">
        <v>83</v>
      </c>
      <c r="AV188" s="16" t="s">
        <v>157</v>
      </c>
      <c r="AW188" s="16" t="s">
        <v>30</v>
      </c>
      <c r="AX188" s="16" t="s">
        <v>81</v>
      </c>
      <c r="AY188" s="275" t="s">
        <v>150</v>
      </c>
    </row>
    <row r="189" s="2" customFormat="1" ht="21.75" customHeight="1">
      <c r="A189" s="39"/>
      <c r="B189" s="40"/>
      <c r="C189" s="219" t="s">
        <v>264</v>
      </c>
      <c r="D189" s="219" t="s">
        <v>153</v>
      </c>
      <c r="E189" s="220" t="s">
        <v>265</v>
      </c>
      <c r="F189" s="221" t="s">
        <v>266</v>
      </c>
      <c r="G189" s="222" t="s">
        <v>200</v>
      </c>
      <c r="H189" s="223">
        <v>2</v>
      </c>
      <c r="I189" s="224"/>
      <c r="J189" s="225">
        <f>ROUND(I189*H189,2)</f>
        <v>0</v>
      </c>
      <c r="K189" s="221" t="s">
        <v>1</v>
      </c>
      <c r="L189" s="45"/>
      <c r="M189" s="226" t="s">
        <v>1</v>
      </c>
      <c r="N189" s="227" t="s">
        <v>38</v>
      </c>
      <c r="O189" s="92"/>
      <c r="P189" s="228">
        <f>O189*H189</f>
        <v>0</v>
      </c>
      <c r="Q189" s="228">
        <v>0</v>
      </c>
      <c r="R189" s="228">
        <f>Q189*H189</f>
        <v>0</v>
      </c>
      <c r="S189" s="228">
        <v>0</v>
      </c>
      <c r="T189" s="22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0" t="s">
        <v>238</v>
      </c>
      <c r="AT189" s="230" t="s">
        <v>153</v>
      </c>
      <c r="AU189" s="230" t="s">
        <v>83</v>
      </c>
      <c r="AY189" s="18" t="s">
        <v>150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8" t="s">
        <v>81</v>
      </c>
      <c r="BK189" s="231">
        <f>ROUND(I189*H189,2)</f>
        <v>0</v>
      </c>
      <c r="BL189" s="18" t="s">
        <v>238</v>
      </c>
      <c r="BM189" s="230" t="s">
        <v>267</v>
      </c>
    </row>
    <row r="190" s="2" customFormat="1">
      <c r="A190" s="39"/>
      <c r="B190" s="40"/>
      <c r="C190" s="41"/>
      <c r="D190" s="234" t="s">
        <v>260</v>
      </c>
      <c r="E190" s="41"/>
      <c r="F190" s="277" t="s">
        <v>261</v>
      </c>
      <c r="G190" s="41"/>
      <c r="H190" s="41"/>
      <c r="I190" s="278"/>
      <c r="J190" s="41"/>
      <c r="K190" s="41"/>
      <c r="L190" s="45"/>
      <c r="M190" s="279"/>
      <c r="N190" s="280"/>
      <c r="O190" s="92"/>
      <c r="P190" s="92"/>
      <c r="Q190" s="92"/>
      <c r="R190" s="92"/>
      <c r="S190" s="92"/>
      <c r="T190" s="93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260</v>
      </c>
      <c r="AU190" s="18" t="s">
        <v>83</v>
      </c>
    </row>
    <row r="191" s="14" customFormat="1">
      <c r="A191" s="14"/>
      <c r="B191" s="243"/>
      <c r="C191" s="244"/>
      <c r="D191" s="234" t="s">
        <v>166</v>
      </c>
      <c r="E191" s="245" t="s">
        <v>1</v>
      </c>
      <c r="F191" s="246" t="s">
        <v>262</v>
      </c>
      <c r="G191" s="244"/>
      <c r="H191" s="247">
        <v>1</v>
      </c>
      <c r="I191" s="248"/>
      <c r="J191" s="244"/>
      <c r="K191" s="244"/>
      <c r="L191" s="249"/>
      <c r="M191" s="250"/>
      <c r="N191" s="251"/>
      <c r="O191" s="251"/>
      <c r="P191" s="251"/>
      <c r="Q191" s="251"/>
      <c r="R191" s="251"/>
      <c r="S191" s="251"/>
      <c r="T191" s="252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3" t="s">
        <v>166</v>
      </c>
      <c r="AU191" s="253" t="s">
        <v>83</v>
      </c>
      <c r="AV191" s="14" t="s">
        <v>83</v>
      </c>
      <c r="AW191" s="14" t="s">
        <v>30</v>
      </c>
      <c r="AX191" s="14" t="s">
        <v>73</v>
      </c>
      <c r="AY191" s="253" t="s">
        <v>150</v>
      </c>
    </row>
    <row r="192" s="14" customFormat="1">
      <c r="A192" s="14"/>
      <c r="B192" s="243"/>
      <c r="C192" s="244"/>
      <c r="D192" s="234" t="s">
        <v>166</v>
      </c>
      <c r="E192" s="245" t="s">
        <v>1</v>
      </c>
      <c r="F192" s="246" t="s">
        <v>263</v>
      </c>
      <c r="G192" s="244"/>
      <c r="H192" s="247">
        <v>1</v>
      </c>
      <c r="I192" s="248"/>
      <c r="J192" s="244"/>
      <c r="K192" s="244"/>
      <c r="L192" s="249"/>
      <c r="M192" s="250"/>
      <c r="N192" s="251"/>
      <c r="O192" s="251"/>
      <c r="P192" s="251"/>
      <c r="Q192" s="251"/>
      <c r="R192" s="251"/>
      <c r="S192" s="251"/>
      <c r="T192" s="252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3" t="s">
        <v>166</v>
      </c>
      <c r="AU192" s="253" t="s">
        <v>83</v>
      </c>
      <c r="AV192" s="14" t="s">
        <v>83</v>
      </c>
      <c r="AW192" s="14" t="s">
        <v>30</v>
      </c>
      <c r="AX192" s="14" t="s">
        <v>73</v>
      </c>
      <c r="AY192" s="253" t="s">
        <v>150</v>
      </c>
    </row>
    <row r="193" s="16" customFormat="1">
      <c r="A193" s="16"/>
      <c r="B193" s="265"/>
      <c r="C193" s="266"/>
      <c r="D193" s="234" t="s">
        <v>166</v>
      </c>
      <c r="E193" s="267" t="s">
        <v>1</v>
      </c>
      <c r="F193" s="268" t="s">
        <v>174</v>
      </c>
      <c r="G193" s="266"/>
      <c r="H193" s="269">
        <v>2</v>
      </c>
      <c r="I193" s="270"/>
      <c r="J193" s="266"/>
      <c r="K193" s="266"/>
      <c r="L193" s="271"/>
      <c r="M193" s="272"/>
      <c r="N193" s="273"/>
      <c r="O193" s="273"/>
      <c r="P193" s="273"/>
      <c r="Q193" s="273"/>
      <c r="R193" s="273"/>
      <c r="S193" s="273"/>
      <c r="T193" s="274"/>
      <c r="U193" s="16"/>
      <c r="V193" s="16"/>
      <c r="W193" s="16"/>
      <c r="X193" s="16"/>
      <c r="Y193" s="16"/>
      <c r="Z193" s="16"/>
      <c r="AA193" s="16"/>
      <c r="AB193" s="16"/>
      <c r="AC193" s="16"/>
      <c r="AD193" s="16"/>
      <c r="AE193" s="16"/>
      <c r="AT193" s="275" t="s">
        <v>166</v>
      </c>
      <c r="AU193" s="275" t="s">
        <v>83</v>
      </c>
      <c r="AV193" s="16" t="s">
        <v>157</v>
      </c>
      <c r="AW193" s="16" t="s">
        <v>30</v>
      </c>
      <c r="AX193" s="16" t="s">
        <v>81</v>
      </c>
      <c r="AY193" s="275" t="s">
        <v>150</v>
      </c>
    </row>
    <row r="194" s="2" customFormat="1" ht="16.5" customHeight="1">
      <c r="A194" s="39"/>
      <c r="B194" s="40"/>
      <c r="C194" s="219" t="s">
        <v>268</v>
      </c>
      <c r="D194" s="219" t="s">
        <v>153</v>
      </c>
      <c r="E194" s="220" t="s">
        <v>269</v>
      </c>
      <c r="F194" s="221" t="s">
        <v>270</v>
      </c>
      <c r="G194" s="222" t="s">
        <v>200</v>
      </c>
      <c r="H194" s="223">
        <v>2</v>
      </c>
      <c r="I194" s="224"/>
      <c r="J194" s="225">
        <f>ROUND(I194*H194,2)</f>
        <v>0</v>
      </c>
      <c r="K194" s="221" t="s">
        <v>1</v>
      </c>
      <c r="L194" s="45"/>
      <c r="M194" s="226" t="s">
        <v>1</v>
      </c>
      <c r="N194" s="227" t="s">
        <v>38</v>
      </c>
      <c r="O194" s="92"/>
      <c r="P194" s="228">
        <f>O194*H194</f>
        <v>0</v>
      </c>
      <c r="Q194" s="228">
        <v>0</v>
      </c>
      <c r="R194" s="228">
        <f>Q194*H194</f>
        <v>0</v>
      </c>
      <c r="S194" s="228">
        <v>0</v>
      </c>
      <c r="T194" s="22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0" t="s">
        <v>238</v>
      </c>
      <c r="AT194" s="230" t="s">
        <v>153</v>
      </c>
      <c r="AU194" s="230" t="s">
        <v>83</v>
      </c>
      <c r="AY194" s="18" t="s">
        <v>150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8" t="s">
        <v>81</v>
      </c>
      <c r="BK194" s="231">
        <f>ROUND(I194*H194,2)</f>
        <v>0</v>
      </c>
      <c r="BL194" s="18" t="s">
        <v>238</v>
      </c>
      <c r="BM194" s="230" t="s">
        <v>271</v>
      </c>
    </row>
    <row r="195" s="2" customFormat="1">
      <c r="A195" s="39"/>
      <c r="B195" s="40"/>
      <c r="C195" s="41"/>
      <c r="D195" s="234" t="s">
        <v>260</v>
      </c>
      <c r="E195" s="41"/>
      <c r="F195" s="277" t="s">
        <v>261</v>
      </c>
      <c r="G195" s="41"/>
      <c r="H195" s="41"/>
      <c r="I195" s="278"/>
      <c r="J195" s="41"/>
      <c r="K195" s="41"/>
      <c r="L195" s="45"/>
      <c r="M195" s="279"/>
      <c r="N195" s="280"/>
      <c r="O195" s="92"/>
      <c r="P195" s="92"/>
      <c r="Q195" s="92"/>
      <c r="R195" s="92"/>
      <c r="S195" s="92"/>
      <c r="T195" s="93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260</v>
      </c>
      <c r="AU195" s="18" t="s">
        <v>83</v>
      </c>
    </row>
    <row r="196" s="14" customFormat="1">
      <c r="A196" s="14"/>
      <c r="B196" s="243"/>
      <c r="C196" s="244"/>
      <c r="D196" s="234" t="s">
        <v>166</v>
      </c>
      <c r="E196" s="245" t="s">
        <v>1</v>
      </c>
      <c r="F196" s="246" t="s">
        <v>262</v>
      </c>
      <c r="G196" s="244"/>
      <c r="H196" s="247">
        <v>1</v>
      </c>
      <c r="I196" s="248"/>
      <c r="J196" s="244"/>
      <c r="K196" s="244"/>
      <c r="L196" s="249"/>
      <c r="M196" s="250"/>
      <c r="N196" s="251"/>
      <c r="O196" s="251"/>
      <c r="P196" s="251"/>
      <c r="Q196" s="251"/>
      <c r="R196" s="251"/>
      <c r="S196" s="251"/>
      <c r="T196" s="252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3" t="s">
        <v>166</v>
      </c>
      <c r="AU196" s="253" t="s">
        <v>83</v>
      </c>
      <c r="AV196" s="14" t="s">
        <v>83</v>
      </c>
      <c r="AW196" s="14" t="s">
        <v>30</v>
      </c>
      <c r="AX196" s="14" t="s">
        <v>73</v>
      </c>
      <c r="AY196" s="253" t="s">
        <v>150</v>
      </c>
    </row>
    <row r="197" s="14" customFormat="1">
      <c r="A197" s="14"/>
      <c r="B197" s="243"/>
      <c r="C197" s="244"/>
      <c r="D197" s="234" t="s">
        <v>166</v>
      </c>
      <c r="E197" s="245" t="s">
        <v>1</v>
      </c>
      <c r="F197" s="246" t="s">
        <v>263</v>
      </c>
      <c r="G197" s="244"/>
      <c r="H197" s="247">
        <v>1</v>
      </c>
      <c r="I197" s="248"/>
      <c r="J197" s="244"/>
      <c r="K197" s="244"/>
      <c r="L197" s="249"/>
      <c r="M197" s="250"/>
      <c r="N197" s="251"/>
      <c r="O197" s="251"/>
      <c r="P197" s="251"/>
      <c r="Q197" s="251"/>
      <c r="R197" s="251"/>
      <c r="S197" s="251"/>
      <c r="T197" s="252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3" t="s">
        <v>166</v>
      </c>
      <c r="AU197" s="253" t="s">
        <v>83</v>
      </c>
      <c r="AV197" s="14" t="s">
        <v>83</v>
      </c>
      <c r="AW197" s="14" t="s">
        <v>30</v>
      </c>
      <c r="AX197" s="14" t="s">
        <v>73</v>
      </c>
      <c r="AY197" s="253" t="s">
        <v>150</v>
      </c>
    </row>
    <row r="198" s="16" customFormat="1">
      <c r="A198" s="16"/>
      <c r="B198" s="265"/>
      <c r="C198" s="266"/>
      <c r="D198" s="234" t="s">
        <v>166</v>
      </c>
      <c r="E198" s="267" t="s">
        <v>1</v>
      </c>
      <c r="F198" s="268" t="s">
        <v>174</v>
      </c>
      <c r="G198" s="266"/>
      <c r="H198" s="269">
        <v>2</v>
      </c>
      <c r="I198" s="270"/>
      <c r="J198" s="266"/>
      <c r="K198" s="266"/>
      <c r="L198" s="271"/>
      <c r="M198" s="272"/>
      <c r="N198" s="273"/>
      <c r="O198" s="273"/>
      <c r="P198" s="273"/>
      <c r="Q198" s="273"/>
      <c r="R198" s="273"/>
      <c r="S198" s="273"/>
      <c r="T198" s="274"/>
      <c r="U198" s="16"/>
      <c r="V198" s="16"/>
      <c r="W198" s="16"/>
      <c r="X198" s="16"/>
      <c r="Y198" s="16"/>
      <c r="Z198" s="16"/>
      <c r="AA198" s="16"/>
      <c r="AB198" s="16"/>
      <c r="AC198" s="16"/>
      <c r="AD198" s="16"/>
      <c r="AE198" s="16"/>
      <c r="AT198" s="275" t="s">
        <v>166</v>
      </c>
      <c r="AU198" s="275" t="s">
        <v>83</v>
      </c>
      <c r="AV198" s="16" t="s">
        <v>157</v>
      </c>
      <c r="AW198" s="16" t="s">
        <v>30</v>
      </c>
      <c r="AX198" s="16" t="s">
        <v>81</v>
      </c>
      <c r="AY198" s="275" t="s">
        <v>150</v>
      </c>
    </row>
    <row r="199" s="2" customFormat="1" ht="24.15" customHeight="1">
      <c r="A199" s="39"/>
      <c r="B199" s="40"/>
      <c r="C199" s="219" t="s">
        <v>7</v>
      </c>
      <c r="D199" s="219" t="s">
        <v>153</v>
      </c>
      <c r="E199" s="220" t="s">
        <v>277</v>
      </c>
      <c r="F199" s="221" t="s">
        <v>278</v>
      </c>
      <c r="G199" s="222" t="s">
        <v>200</v>
      </c>
      <c r="H199" s="223">
        <v>2</v>
      </c>
      <c r="I199" s="224"/>
      <c r="J199" s="225">
        <f>ROUND(I199*H199,2)</f>
        <v>0</v>
      </c>
      <c r="K199" s="221" t="s">
        <v>1</v>
      </c>
      <c r="L199" s="45"/>
      <c r="M199" s="226" t="s">
        <v>1</v>
      </c>
      <c r="N199" s="227" t="s">
        <v>38</v>
      </c>
      <c r="O199" s="92"/>
      <c r="P199" s="228">
        <f>O199*H199</f>
        <v>0</v>
      </c>
      <c r="Q199" s="228">
        <v>0</v>
      </c>
      <c r="R199" s="228">
        <f>Q199*H199</f>
        <v>0</v>
      </c>
      <c r="S199" s="228">
        <v>0</v>
      </c>
      <c r="T199" s="22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0" t="s">
        <v>238</v>
      </c>
      <c r="AT199" s="230" t="s">
        <v>153</v>
      </c>
      <c r="AU199" s="230" t="s">
        <v>83</v>
      </c>
      <c r="AY199" s="18" t="s">
        <v>150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8" t="s">
        <v>81</v>
      </c>
      <c r="BK199" s="231">
        <f>ROUND(I199*H199,2)</f>
        <v>0</v>
      </c>
      <c r="BL199" s="18" t="s">
        <v>238</v>
      </c>
      <c r="BM199" s="230" t="s">
        <v>279</v>
      </c>
    </row>
    <row r="200" s="2" customFormat="1" ht="33" customHeight="1">
      <c r="A200" s="39"/>
      <c r="B200" s="40"/>
      <c r="C200" s="219" t="s">
        <v>276</v>
      </c>
      <c r="D200" s="219" t="s">
        <v>153</v>
      </c>
      <c r="E200" s="220" t="s">
        <v>281</v>
      </c>
      <c r="F200" s="221" t="s">
        <v>282</v>
      </c>
      <c r="G200" s="222" t="s">
        <v>200</v>
      </c>
      <c r="H200" s="223">
        <v>1</v>
      </c>
      <c r="I200" s="224"/>
      <c r="J200" s="225">
        <f>ROUND(I200*H200,2)</f>
        <v>0</v>
      </c>
      <c r="K200" s="221" t="s">
        <v>1</v>
      </c>
      <c r="L200" s="45"/>
      <c r="M200" s="226" t="s">
        <v>1</v>
      </c>
      <c r="N200" s="227" t="s">
        <v>38</v>
      </c>
      <c r="O200" s="92"/>
      <c r="P200" s="228">
        <f>O200*H200</f>
        <v>0</v>
      </c>
      <c r="Q200" s="228">
        <v>0</v>
      </c>
      <c r="R200" s="228">
        <f>Q200*H200</f>
        <v>0</v>
      </c>
      <c r="S200" s="228">
        <v>0</v>
      </c>
      <c r="T200" s="229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0" t="s">
        <v>238</v>
      </c>
      <c r="AT200" s="230" t="s">
        <v>153</v>
      </c>
      <c r="AU200" s="230" t="s">
        <v>83</v>
      </c>
      <c r="AY200" s="18" t="s">
        <v>150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8" t="s">
        <v>81</v>
      </c>
      <c r="BK200" s="231">
        <f>ROUND(I200*H200,2)</f>
        <v>0</v>
      </c>
      <c r="BL200" s="18" t="s">
        <v>238</v>
      </c>
      <c r="BM200" s="230" t="s">
        <v>283</v>
      </c>
    </row>
    <row r="201" s="2" customFormat="1" ht="24.15" customHeight="1">
      <c r="A201" s="39"/>
      <c r="B201" s="40"/>
      <c r="C201" s="219" t="s">
        <v>280</v>
      </c>
      <c r="D201" s="219" t="s">
        <v>153</v>
      </c>
      <c r="E201" s="220" t="s">
        <v>285</v>
      </c>
      <c r="F201" s="221" t="s">
        <v>286</v>
      </c>
      <c r="G201" s="222" t="s">
        <v>200</v>
      </c>
      <c r="H201" s="223">
        <v>1</v>
      </c>
      <c r="I201" s="224"/>
      <c r="J201" s="225">
        <f>ROUND(I201*H201,2)</f>
        <v>0</v>
      </c>
      <c r="K201" s="221" t="s">
        <v>1</v>
      </c>
      <c r="L201" s="45"/>
      <c r="M201" s="226" t="s">
        <v>1</v>
      </c>
      <c r="N201" s="227" t="s">
        <v>38</v>
      </c>
      <c r="O201" s="92"/>
      <c r="P201" s="228">
        <f>O201*H201</f>
        <v>0</v>
      </c>
      <c r="Q201" s="228">
        <v>0</v>
      </c>
      <c r="R201" s="228">
        <f>Q201*H201</f>
        <v>0</v>
      </c>
      <c r="S201" s="228">
        <v>0</v>
      </c>
      <c r="T201" s="229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0" t="s">
        <v>238</v>
      </c>
      <c r="AT201" s="230" t="s">
        <v>153</v>
      </c>
      <c r="AU201" s="230" t="s">
        <v>83</v>
      </c>
      <c r="AY201" s="18" t="s">
        <v>150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8" t="s">
        <v>81</v>
      </c>
      <c r="BK201" s="231">
        <f>ROUND(I201*H201,2)</f>
        <v>0</v>
      </c>
      <c r="BL201" s="18" t="s">
        <v>238</v>
      </c>
      <c r="BM201" s="230" t="s">
        <v>287</v>
      </c>
    </row>
    <row r="202" s="2" customFormat="1" ht="24.15" customHeight="1">
      <c r="A202" s="39"/>
      <c r="B202" s="40"/>
      <c r="C202" s="219" t="s">
        <v>284</v>
      </c>
      <c r="D202" s="219" t="s">
        <v>153</v>
      </c>
      <c r="E202" s="220" t="s">
        <v>289</v>
      </c>
      <c r="F202" s="221" t="s">
        <v>290</v>
      </c>
      <c r="G202" s="222" t="s">
        <v>200</v>
      </c>
      <c r="H202" s="223">
        <v>1</v>
      </c>
      <c r="I202" s="224"/>
      <c r="J202" s="225">
        <f>ROUND(I202*H202,2)</f>
        <v>0</v>
      </c>
      <c r="K202" s="221" t="s">
        <v>1</v>
      </c>
      <c r="L202" s="45"/>
      <c r="M202" s="226" t="s">
        <v>1</v>
      </c>
      <c r="N202" s="227" t="s">
        <v>38</v>
      </c>
      <c r="O202" s="92"/>
      <c r="P202" s="228">
        <f>O202*H202</f>
        <v>0</v>
      </c>
      <c r="Q202" s="228">
        <v>0</v>
      </c>
      <c r="R202" s="228">
        <f>Q202*H202</f>
        <v>0</v>
      </c>
      <c r="S202" s="228">
        <v>0</v>
      </c>
      <c r="T202" s="22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0" t="s">
        <v>238</v>
      </c>
      <c r="AT202" s="230" t="s">
        <v>153</v>
      </c>
      <c r="AU202" s="230" t="s">
        <v>83</v>
      </c>
      <c r="AY202" s="18" t="s">
        <v>150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8" t="s">
        <v>81</v>
      </c>
      <c r="BK202" s="231">
        <f>ROUND(I202*H202,2)</f>
        <v>0</v>
      </c>
      <c r="BL202" s="18" t="s">
        <v>238</v>
      </c>
      <c r="BM202" s="230" t="s">
        <v>291</v>
      </c>
    </row>
    <row r="203" s="2" customFormat="1" ht="21.75" customHeight="1">
      <c r="A203" s="39"/>
      <c r="B203" s="40"/>
      <c r="C203" s="219" t="s">
        <v>288</v>
      </c>
      <c r="D203" s="219" t="s">
        <v>153</v>
      </c>
      <c r="E203" s="220" t="s">
        <v>480</v>
      </c>
      <c r="F203" s="221" t="s">
        <v>584</v>
      </c>
      <c r="G203" s="222" t="s">
        <v>274</v>
      </c>
      <c r="H203" s="223">
        <v>1</v>
      </c>
      <c r="I203" s="224"/>
      <c r="J203" s="225">
        <f>ROUND(I203*H203,2)</f>
        <v>0</v>
      </c>
      <c r="K203" s="221" t="s">
        <v>1</v>
      </c>
      <c r="L203" s="45"/>
      <c r="M203" s="226" t="s">
        <v>1</v>
      </c>
      <c r="N203" s="227" t="s">
        <v>38</v>
      </c>
      <c r="O203" s="92"/>
      <c r="P203" s="228">
        <f>O203*H203</f>
        <v>0</v>
      </c>
      <c r="Q203" s="228">
        <v>0</v>
      </c>
      <c r="R203" s="228">
        <f>Q203*H203</f>
        <v>0</v>
      </c>
      <c r="S203" s="228">
        <v>0</v>
      </c>
      <c r="T203" s="229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0" t="s">
        <v>238</v>
      </c>
      <c r="AT203" s="230" t="s">
        <v>153</v>
      </c>
      <c r="AU203" s="230" t="s">
        <v>83</v>
      </c>
      <c r="AY203" s="18" t="s">
        <v>150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8" t="s">
        <v>81</v>
      </c>
      <c r="BK203" s="231">
        <f>ROUND(I203*H203,2)</f>
        <v>0</v>
      </c>
      <c r="BL203" s="18" t="s">
        <v>238</v>
      </c>
      <c r="BM203" s="230" t="s">
        <v>585</v>
      </c>
    </row>
    <row r="204" s="12" customFormat="1" ht="22.8" customHeight="1">
      <c r="A204" s="12"/>
      <c r="B204" s="203"/>
      <c r="C204" s="204"/>
      <c r="D204" s="205" t="s">
        <v>72</v>
      </c>
      <c r="E204" s="217" t="s">
        <v>292</v>
      </c>
      <c r="F204" s="217" t="s">
        <v>293</v>
      </c>
      <c r="G204" s="204"/>
      <c r="H204" s="204"/>
      <c r="I204" s="207"/>
      <c r="J204" s="218">
        <f>BK204</f>
        <v>0</v>
      </c>
      <c r="K204" s="204"/>
      <c r="L204" s="209"/>
      <c r="M204" s="210"/>
      <c r="N204" s="211"/>
      <c r="O204" s="211"/>
      <c r="P204" s="212">
        <f>SUM(P205:P220)</f>
        <v>0</v>
      </c>
      <c r="Q204" s="211"/>
      <c r="R204" s="212">
        <f>SUM(R205:R220)</f>
        <v>0.15896</v>
      </c>
      <c r="S204" s="211"/>
      <c r="T204" s="213">
        <f>SUM(T205:T220)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14" t="s">
        <v>83</v>
      </c>
      <c r="AT204" s="215" t="s">
        <v>72</v>
      </c>
      <c r="AU204" s="215" t="s">
        <v>81</v>
      </c>
      <c r="AY204" s="214" t="s">
        <v>150</v>
      </c>
      <c r="BK204" s="216">
        <f>SUM(BK205:BK220)</f>
        <v>0</v>
      </c>
    </row>
    <row r="205" s="2" customFormat="1" ht="16.5" customHeight="1">
      <c r="A205" s="39"/>
      <c r="B205" s="40"/>
      <c r="C205" s="219" t="s">
        <v>294</v>
      </c>
      <c r="D205" s="219" t="s">
        <v>153</v>
      </c>
      <c r="E205" s="220" t="s">
        <v>295</v>
      </c>
      <c r="F205" s="221" t="s">
        <v>296</v>
      </c>
      <c r="G205" s="222" t="s">
        <v>163</v>
      </c>
      <c r="H205" s="223">
        <v>32.96</v>
      </c>
      <c r="I205" s="224"/>
      <c r="J205" s="225">
        <f>ROUND(I205*H205,2)</f>
        <v>0</v>
      </c>
      <c r="K205" s="221" t="s">
        <v>177</v>
      </c>
      <c r="L205" s="45"/>
      <c r="M205" s="226" t="s">
        <v>1</v>
      </c>
      <c r="N205" s="227" t="s">
        <v>38</v>
      </c>
      <c r="O205" s="92"/>
      <c r="P205" s="228">
        <f>O205*H205</f>
        <v>0</v>
      </c>
      <c r="Q205" s="228">
        <v>0.00029999999999999996</v>
      </c>
      <c r="R205" s="228">
        <f>Q205*H205</f>
        <v>0.009888</v>
      </c>
      <c r="S205" s="228">
        <v>0</v>
      </c>
      <c r="T205" s="229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0" t="s">
        <v>238</v>
      </c>
      <c r="AT205" s="230" t="s">
        <v>153</v>
      </c>
      <c r="AU205" s="230" t="s">
        <v>83</v>
      </c>
      <c r="AY205" s="18" t="s">
        <v>150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8" t="s">
        <v>81</v>
      </c>
      <c r="BK205" s="231">
        <f>ROUND(I205*H205,2)</f>
        <v>0</v>
      </c>
      <c r="BL205" s="18" t="s">
        <v>238</v>
      </c>
      <c r="BM205" s="230" t="s">
        <v>297</v>
      </c>
    </row>
    <row r="206" s="14" customFormat="1">
      <c r="A206" s="14"/>
      <c r="B206" s="243"/>
      <c r="C206" s="244"/>
      <c r="D206" s="234" t="s">
        <v>166</v>
      </c>
      <c r="E206" s="245" t="s">
        <v>1</v>
      </c>
      <c r="F206" s="246" t="s">
        <v>298</v>
      </c>
      <c r="G206" s="244"/>
      <c r="H206" s="247">
        <v>0.96</v>
      </c>
      <c r="I206" s="248"/>
      <c r="J206" s="244"/>
      <c r="K206" s="244"/>
      <c r="L206" s="249"/>
      <c r="M206" s="250"/>
      <c r="N206" s="251"/>
      <c r="O206" s="251"/>
      <c r="P206" s="251"/>
      <c r="Q206" s="251"/>
      <c r="R206" s="251"/>
      <c r="S206" s="251"/>
      <c r="T206" s="252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3" t="s">
        <v>166</v>
      </c>
      <c r="AU206" s="253" t="s">
        <v>83</v>
      </c>
      <c r="AV206" s="14" t="s">
        <v>83</v>
      </c>
      <c r="AW206" s="14" t="s">
        <v>30</v>
      </c>
      <c r="AX206" s="14" t="s">
        <v>73</v>
      </c>
      <c r="AY206" s="253" t="s">
        <v>150</v>
      </c>
    </row>
    <row r="207" s="14" customFormat="1">
      <c r="A207" s="14"/>
      <c r="B207" s="243"/>
      <c r="C207" s="244"/>
      <c r="D207" s="234" t="s">
        <v>166</v>
      </c>
      <c r="E207" s="245" t="s">
        <v>1</v>
      </c>
      <c r="F207" s="246" t="s">
        <v>173</v>
      </c>
      <c r="G207" s="244"/>
      <c r="H207" s="247">
        <v>32</v>
      </c>
      <c r="I207" s="248"/>
      <c r="J207" s="244"/>
      <c r="K207" s="244"/>
      <c r="L207" s="249"/>
      <c r="M207" s="250"/>
      <c r="N207" s="251"/>
      <c r="O207" s="251"/>
      <c r="P207" s="251"/>
      <c r="Q207" s="251"/>
      <c r="R207" s="251"/>
      <c r="S207" s="251"/>
      <c r="T207" s="252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3" t="s">
        <v>166</v>
      </c>
      <c r="AU207" s="253" t="s">
        <v>83</v>
      </c>
      <c r="AV207" s="14" t="s">
        <v>83</v>
      </c>
      <c r="AW207" s="14" t="s">
        <v>30</v>
      </c>
      <c r="AX207" s="14" t="s">
        <v>73</v>
      </c>
      <c r="AY207" s="253" t="s">
        <v>150</v>
      </c>
    </row>
    <row r="208" s="16" customFormat="1">
      <c r="A208" s="16"/>
      <c r="B208" s="265"/>
      <c r="C208" s="266"/>
      <c r="D208" s="234" t="s">
        <v>166</v>
      </c>
      <c r="E208" s="267" t="s">
        <v>1</v>
      </c>
      <c r="F208" s="268" t="s">
        <v>174</v>
      </c>
      <c r="G208" s="266"/>
      <c r="H208" s="269">
        <v>32.96</v>
      </c>
      <c r="I208" s="270"/>
      <c r="J208" s="266"/>
      <c r="K208" s="266"/>
      <c r="L208" s="271"/>
      <c r="M208" s="272"/>
      <c r="N208" s="273"/>
      <c r="O208" s="273"/>
      <c r="P208" s="273"/>
      <c r="Q208" s="273"/>
      <c r="R208" s="273"/>
      <c r="S208" s="273"/>
      <c r="T208" s="274"/>
      <c r="U208" s="16"/>
      <c r="V208" s="16"/>
      <c r="W208" s="16"/>
      <c r="X208" s="16"/>
      <c r="Y208" s="16"/>
      <c r="Z208" s="16"/>
      <c r="AA208" s="16"/>
      <c r="AB208" s="16"/>
      <c r="AC208" s="16"/>
      <c r="AD208" s="16"/>
      <c r="AE208" s="16"/>
      <c r="AT208" s="275" t="s">
        <v>166</v>
      </c>
      <c r="AU208" s="275" t="s">
        <v>83</v>
      </c>
      <c r="AV208" s="16" t="s">
        <v>157</v>
      </c>
      <c r="AW208" s="16" t="s">
        <v>30</v>
      </c>
      <c r="AX208" s="16" t="s">
        <v>81</v>
      </c>
      <c r="AY208" s="275" t="s">
        <v>150</v>
      </c>
    </row>
    <row r="209" s="2" customFormat="1" ht="37.8" customHeight="1">
      <c r="A209" s="39"/>
      <c r="B209" s="40"/>
      <c r="C209" s="219" t="s">
        <v>299</v>
      </c>
      <c r="D209" s="219" t="s">
        <v>153</v>
      </c>
      <c r="E209" s="220" t="s">
        <v>300</v>
      </c>
      <c r="F209" s="221" t="s">
        <v>301</v>
      </c>
      <c r="G209" s="222" t="s">
        <v>183</v>
      </c>
      <c r="H209" s="223">
        <v>1.6</v>
      </c>
      <c r="I209" s="224"/>
      <c r="J209" s="225">
        <f>ROUND(I209*H209,2)</f>
        <v>0</v>
      </c>
      <c r="K209" s="221" t="s">
        <v>177</v>
      </c>
      <c r="L209" s="45"/>
      <c r="M209" s="226" t="s">
        <v>1</v>
      </c>
      <c r="N209" s="227" t="s">
        <v>38</v>
      </c>
      <c r="O209" s="92"/>
      <c r="P209" s="228">
        <f>O209*H209</f>
        <v>0</v>
      </c>
      <c r="Q209" s="228">
        <v>0.00153</v>
      </c>
      <c r="R209" s="228">
        <f>Q209*H209</f>
        <v>0.002448</v>
      </c>
      <c r="S209" s="228">
        <v>0</v>
      </c>
      <c r="T209" s="229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0" t="s">
        <v>238</v>
      </c>
      <c r="AT209" s="230" t="s">
        <v>153</v>
      </c>
      <c r="AU209" s="230" t="s">
        <v>83</v>
      </c>
      <c r="AY209" s="18" t="s">
        <v>150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8" t="s">
        <v>81</v>
      </c>
      <c r="BK209" s="231">
        <f>ROUND(I209*H209,2)</f>
        <v>0</v>
      </c>
      <c r="BL209" s="18" t="s">
        <v>238</v>
      </c>
      <c r="BM209" s="230" t="s">
        <v>302</v>
      </c>
    </row>
    <row r="210" s="2" customFormat="1" ht="33" customHeight="1">
      <c r="A210" s="39"/>
      <c r="B210" s="40"/>
      <c r="C210" s="281" t="s">
        <v>303</v>
      </c>
      <c r="D210" s="281" t="s">
        <v>304</v>
      </c>
      <c r="E210" s="282" t="s">
        <v>305</v>
      </c>
      <c r="F210" s="283" t="s">
        <v>306</v>
      </c>
      <c r="G210" s="284" t="s">
        <v>163</v>
      </c>
      <c r="H210" s="285">
        <v>0.576</v>
      </c>
      <c r="I210" s="286"/>
      <c r="J210" s="287">
        <f>ROUND(I210*H210,2)</f>
        <v>0</v>
      </c>
      <c r="K210" s="283" t="s">
        <v>177</v>
      </c>
      <c r="L210" s="288"/>
      <c r="M210" s="289" t="s">
        <v>1</v>
      </c>
      <c r="N210" s="290" t="s">
        <v>38</v>
      </c>
      <c r="O210" s="92"/>
      <c r="P210" s="228">
        <f>O210*H210</f>
        <v>0</v>
      </c>
      <c r="Q210" s="228">
        <v>0.021999999999999996</v>
      </c>
      <c r="R210" s="228">
        <f>Q210*H210</f>
        <v>0.012671999999999997</v>
      </c>
      <c r="S210" s="228">
        <v>0</v>
      </c>
      <c r="T210" s="229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0" t="s">
        <v>307</v>
      </c>
      <c r="AT210" s="230" t="s">
        <v>304</v>
      </c>
      <c r="AU210" s="230" t="s">
        <v>83</v>
      </c>
      <c r="AY210" s="18" t="s">
        <v>150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8" t="s">
        <v>81</v>
      </c>
      <c r="BK210" s="231">
        <f>ROUND(I210*H210,2)</f>
        <v>0</v>
      </c>
      <c r="BL210" s="18" t="s">
        <v>238</v>
      </c>
      <c r="BM210" s="230" t="s">
        <v>308</v>
      </c>
    </row>
    <row r="211" s="14" customFormat="1">
      <c r="A211" s="14"/>
      <c r="B211" s="243"/>
      <c r="C211" s="244"/>
      <c r="D211" s="234" t="s">
        <v>166</v>
      </c>
      <c r="E211" s="245" t="s">
        <v>1</v>
      </c>
      <c r="F211" s="246" t="s">
        <v>309</v>
      </c>
      <c r="G211" s="244"/>
      <c r="H211" s="247">
        <v>0.576</v>
      </c>
      <c r="I211" s="248"/>
      <c r="J211" s="244"/>
      <c r="K211" s="244"/>
      <c r="L211" s="249"/>
      <c r="M211" s="250"/>
      <c r="N211" s="251"/>
      <c r="O211" s="251"/>
      <c r="P211" s="251"/>
      <c r="Q211" s="251"/>
      <c r="R211" s="251"/>
      <c r="S211" s="251"/>
      <c r="T211" s="252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3" t="s">
        <v>166</v>
      </c>
      <c r="AU211" s="253" t="s">
        <v>83</v>
      </c>
      <c r="AV211" s="14" t="s">
        <v>83</v>
      </c>
      <c r="AW211" s="14" t="s">
        <v>30</v>
      </c>
      <c r="AX211" s="14" t="s">
        <v>81</v>
      </c>
      <c r="AY211" s="253" t="s">
        <v>150</v>
      </c>
    </row>
    <row r="212" s="2" customFormat="1" ht="33" customHeight="1">
      <c r="A212" s="39"/>
      <c r="B212" s="40"/>
      <c r="C212" s="219" t="s">
        <v>310</v>
      </c>
      <c r="D212" s="219" t="s">
        <v>153</v>
      </c>
      <c r="E212" s="220" t="s">
        <v>311</v>
      </c>
      <c r="F212" s="221" t="s">
        <v>312</v>
      </c>
      <c r="G212" s="222" t="s">
        <v>183</v>
      </c>
      <c r="H212" s="223">
        <v>41.6</v>
      </c>
      <c r="I212" s="224"/>
      <c r="J212" s="225">
        <f>ROUND(I212*H212,2)</f>
        <v>0</v>
      </c>
      <c r="K212" s="221" t="s">
        <v>177</v>
      </c>
      <c r="L212" s="45"/>
      <c r="M212" s="226" t="s">
        <v>1</v>
      </c>
      <c r="N212" s="227" t="s">
        <v>38</v>
      </c>
      <c r="O212" s="92"/>
      <c r="P212" s="228">
        <f>O212*H212</f>
        <v>0</v>
      </c>
      <c r="Q212" s="228">
        <v>0.00058</v>
      </c>
      <c r="R212" s="228">
        <f>Q212*H212</f>
        <v>0.024128</v>
      </c>
      <c r="S212" s="228">
        <v>0</v>
      </c>
      <c r="T212" s="229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0" t="s">
        <v>238</v>
      </c>
      <c r="AT212" s="230" t="s">
        <v>153</v>
      </c>
      <c r="AU212" s="230" t="s">
        <v>83</v>
      </c>
      <c r="AY212" s="18" t="s">
        <v>150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8" t="s">
        <v>81</v>
      </c>
      <c r="BK212" s="231">
        <f>ROUND(I212*H212,2)</f>
        <v>0</v>
      </c>
      <c r="BL212" s="18" t="s">
        <v>238</v>
      </c>
      <c r="BM212" s="230" t="s">
        <v>313</v>
      </c>
    </row>
    <row r="213" s="14" customFormat="1">
      <c r="A213" s="14"/>
      <c r="B213" s="243"/>
      <c r="C213" s="244"/>
      <c r="D213" s="234" t="s">
        <v>166</v>
      </c>
      <c r="E213" s="245" t="s">
        <v>1</v>
      </c>
      <c r="F213" s="246" t="s">
        <v>314</v>
      </c>
      <c r="G213" s="244"/>
      <c r="H213" s="247">
        <v>9.6</v>
      </c>
      <c r="I213" s="248"/>
      <c r="J213" s="244"/>
      <c r="K213" s="244"/>
      <c r="L213" s="249"/>
      <c r="M213" s="250"/>
      <c r="N213" s="251"/>
      <c r="O213" s="251"/>
      <c r="P213" s="251"/>
      <c r="Q213" s="251"/>
      <c r="R213" s="251"/>
      <c r="S213" s="251"/>
      <c r="T213" s="252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3" t="s">
        <v>166</v>
      </c>
      <c r="AU213" s="253" t="s">
        <v>83</v>
      </c>
      <c r="AV213" s="14" t="s">
        <v>83</v>
      </c>
      <c r="AW213" s="14" t="s">
        <v>30</v>
      </c>
      <c r="AX213" s="14" t="s">
        <v>73</v>
      </c>
      <c r="AY213" s="253" t="s">
        <v>150</v>
      </c>
    </row>
    <row r="214" s="14" customFormat="1">
      <c r="A214" s="14"/>
      <c r="B214" s="243"/>
      <c r="C214" s="244"/>
      <c r="D214" s="234" t="s">
        <v>166</v>
      </c>
      <c r="E214" s="245" t="s">
        <v>1</v>
      </c>
      <c r="F214" s="246" t="s">
        <v>173</v>
      </c>
      <c r="G214" s="244"/>
      <c r="H214" s="247">
        <v>32</v>
      </c>
      <c r="I214" s="248"/>
      <c r="J214" s="244"/>
      <c r="K214" s="244"/>
      <c r="L214" s="249"/>
      <c r="M214" s="250"/>
      <c r="N214" s="251"/>
      <c r="O214" s="251"/>
      <c r="P214" s="251"/>
      <c r="Q214" s="251"/>
      <c r="R214" s="251"/>
      <c r="S214" s="251"/>
      <c r="T214" s="252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3" t="s">
        <v>166</v>
      </c>
      <c r="AU214" s="253" t="s">
        <v>83</v>
      </c>
      <c r="AV214" s="14" t="s">
        <v>83</v>
      </c>
      <c r="AW214" s="14" t="s">
        <v>30</v>
      </c>
      <c r="AX214" s="14" t="s">
        <v>73</v>
      </c>
      <c r="AY214" s="253" t="s">
        <v>150</v>
      </c>
    </row>
    <row r="215" s="16" customFormat="1">
      <c r="A215" s="16"/>
      <c r="B215" s="265"/>
      <c r="C215" s="266"/>
      <c r="D215" s="234" t="s">
        <v>166</v>
      </c>
      <c r="E215" s="267" t="s">
        <v>1</v>
      </c>
      <c r="F215" s="268" t="s">
        <v>174</v>
      </c>
      <c r="G215" s="266"/>
      <c r="H215" s="269">
        <v>41.6</v>
      </c>
      <c r="I215" s="270"/>
      <c r="J215" s="266"/>
      <c r="K215" s="266"/>
      <c r="L215" s="271"/>
      <c r="M215" s="272"/>
      <c r="N215" s="273"/>
      <c r="O215" s="273"/>
      <c r="P215" s="273"/>
      <c r="Q215" s="273"/>
      <c r="R215" s="273"/>
      <c r="S215" s="273"/>
      <c r="T215" s="274"/>
      <c r="U215" s="16"/>
      <c r="V215" s="16"/>
      <c r="W215" s="16"/>
      <c r="X215" s="16"/>
      <c r="Y215" s="16"/>
      <c r="Z215" s="16"/>
      <c r="AA215" s="16"/>
      <c r="AB215" s="16"/>
      <c r="AC215" s="16"/>
      <c r="AD215" s="16"/>
      <c r="AE215" s="16"/>
      <c r="AT215" s="275" t="s">
        <v>166</v>
      </c>
      <c r="AU215" s="275" t="s">
        <v>83</v>
      </c>
      <c r="AV215" s="16" t="s">
        <v>157</v>
      </c>
      <c r="AW215" s="16" t="s">
        <v>30</v>
      </c>
      <c r="AX215" s="16" t="s">
        <v>81</v>
      </c>
      <c r="AY215" s="275" t="s">
        <v>150</v>
      </c>
    </row>
    <row r="216" s="2" customFormat="1" ht="33" customHeight="1">
      <c r="A216" s="39"/>
      <c r="B216" s="40"/>
      <c r="C216" s="281" t="s">
        <v>315</v>
      </c>
      <c r="D216" s="281" t="s">
        <v>304</v>
      </c>
      <c r="E216" s="282" t="s">
        <v>305</v>
      </c>
      <c r="F216" s="283" t="s">
        <v>306</v>
      </c>
      <c r="G216" s="284" t="s">
        <v>163</v>
      </c>
      <c r="H216" s="285">
        <v>4.992</v>
      </c>
      <c r="I216" s="286"/>
      <c r="J216" s="287">
        <f>ROUND(I216*H216,2)</f>
        <v>0</v>
      </c>
      <c r="K216" s="283" t="s">
        <v>177</v>
      </c>
      <c r="L216" s="288"/>
      <c r="M216" s="289" t="s">
        <v>1</v>
      </c>
      <c r="N216" s="290" t="s">
        <v>38</v>
      </c>
      <c r="O216" s="92"/>
      <c r="P216" s="228">
        <f>O216*H216</f>
        <v>0</v>
      </c>
      <c r="Q216" s="228">
        <v>0.021999999999999996</v>
      </c>
      <c r="R216" s="228">
        <f>Q216*H216</f>
        <v>0.10982399999999998</v>
      </c>
      <c r="S216" s="228">
        <v>0</v>
      </c>
      <c r="T216" s="229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0" t="s">
        <v>307</v>
      </c>
      <c r="AT216" s="230" t="s">
        <v>304</v>
      </c>
      <c r="AU216" s="230" t="s">
        <v>83</v>
      </c>
      <c r="AY216" s="18" t="s">
        <v>150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8" t="s">
        <v>81</v>
      </c>
      <c r="BK216" s="231">
        <f>ROUND(I216*H216,2)</f>
        <v>0</v>
      </c>
      <c r="BL216" s="18" t="s">
        <v>238</v>
      </c>
      <c r="BM216" s="230" t="s">
        <v>316</v>
      </c>
    </row>
    <row r="217" s="14" customFormat="1">
      <c r="A217" s="14"/>
      <c r="B217" s="243"/>
      <c r="C217" s="244"/>
      <c r="D217" s="234" t="s">
        <v>166</v>
      </c>
      <c r="E217" s="245" t="s">
        <v>1</v>
      </c>
      <c r="F217" s="246" t="s">
        <v>317</v>
      </c>
      <c r="G217" s="244"/>
      <c r="H217" s="247">
        <v>1.152</v>
      </c>
      <c r="I217" s="248"/>
      <c r="J217" s="244"/>
      <c r="K217" s="244"/>
      <c r="L217" s="249"/>
      <c r="M217" s="250"/>
      <c r="N217" s="251"/>
      <c r="O217" s="251"/>
      <c r="P217" s="251"/>
      <c r="Q217" s="251"/>
      <c r="R217" s="251"/>
      <c r="S217" s="251"/>
      <c r="T217" s="252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3" t="s">
        <v>166</v>
      </c>
      <c r="AU217" s="253" t="s">
        <v>83</v>
      </c>
      <c r="AV217" s="14" t="s">
        <v>83</v>
      </c>
      <c r="AW217" s="14" t="s">
        <v>30</v>
      </c>
      <c r="AX217" s="14" t="s">
        <v>73</v>
      </c>
      <c r="AY217" s="253" t="s">
        <v>150</v>
      </c>
    </row>
    <row r="218" s="14" customFormat="1">
      <c r="A218" s="14"/>
      <c r="B218" s="243"/>
      <c r="C218" s="244"/>
      <c r="D218" s="234" t="s">
        <v>166</v>
      </c>
      <c r="E218" s="245" t="s">
        <v>1</v>
      </c>
      <c r="F218" s="246" t="s">
        <v>318</v>
      </c>
      <c r="G218" s="244"/>
      <c r="H218" s="247">
        <v>3.84</v>
      </c>
      <c r="I218" s="248"/>
      <c r="J218" s="244"/>
      <c r="K218" s="244"/>
      <c r="L218" s="249"/>
      <c r="M218" s="250"/>
      <c r="N218" s="251"/>
      <c r="O218" s="251"/>
      <c r="P218" s="251"/>
      <c r="Q218" s="251"/>
      <c r="R218" s="251"/>
      <c r="S218" s="251"/>
      <c r="T218" s="252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3" t="s">
        <v>166</v>
      </c>
      <c r="AU218" s="253" t="s">
        <v>83</v>
      </c>
      <c r="AV218" s="14" t="s">
        <v>83</v>
      </c>
      <c r="AW218" s="14" t="s">
        <v>30</v>
      </c>
      <c r="AX218" s="14" t="s">
        <v>73</v>
      </c>
      <c r="AY218" s="253" t="s">
        <v>150</v>
      </c>
    </row>
    <row r="219" s="16" customFormat="1">
      <c r="A219" s="16"/>
      <c r="B219" s="265"/>
      <c r="C219" s="266"/>
      <c r="D219" s="234" t="s">
        <v>166</v>
      </c>
      <c r="E219" s="267" t="s">
        <v>1</v>
      </c>
      <c r="F219" s="268" t="s">
        <v>174</v>
      </c>
      <c r="G219" s="266"/>
      <c r="H219" s="269">
        <v>4.992</v>
      </c>
      <c r="I219" s="270"/>
      <c r="J219" s="266"/>
      <c r="K219" s="266"/>
      <c r="L219" s="271"/>
      <c r="M219" s="272"/>
      <c r="N219" s="273"/>
      <c r="O219" s="273"/>
      <c r="P219" s="273"/>
      <c r="Q219" s="273"/>
      <c r="R219" s="273"/>
      <c r="S219" s="273"/>
      <c r="T219" s="274"/>
      <c r="U219" s="16"/>
      <c r="V219" s="16"/>
      <c r="W219" s="16"/>
      <c r="X219" s="16"/>
      <c r="Y219" s="16"/>
      <c r="Z219" s="16"/>
      <c r="AA219" s="16"/>
      <c r="AB219" s="16"/>
      <c r="AC219" s="16"/>
      <c r="AD219" s="16"/>
      <c r="AE219" s="16"/>
      <c r="AT219" s="275" t="s">
        <v>166</v>
      </c>
      <c r="AU219" s="275" t="s">
        <v>83</v>
      </c>
      <c r="AV219" s="16" t="s">
        <v>157</v>
      </c>
      <c r="AW219" s="16" t="s">
        <v>30</v>
      </c>
      <c r="AX219" s="16" t="s">
        <v>81</v>
      </c>
      <c r="AY219" s="275" t="s">
        <v>150</v>
      </c>
    </row>
    <row r="220" s="2" customFormat="1" ht="24.15" customHeight="1">
      <c r="A220" s="39"/>
      <c r="B220" s="40"/>
      <c r="C220" s="219" t="s">
        <v>319</v>
      </c>
      <c r="D220" s="219" t="s">
        <v>153</v>
      </c>
      <c r="E220" s="220" t="s">
        <v>320</v>
      </c>
      <c r="F220" s="221" t="s">
        <v>321</v>
      </c>
      <c r="G220" s="222" t="s">
        <v>237</v>
      </c>
      <c r="H220" s="276"/>
      <c r="I220" s="224"/>
      <c r="J220" s="225">
        <f>ROUND(I220*H220,2)</f>
        <v>0</v>
      </c>
      <c r="K220" s="221" t="s">
        <v>177</v>
      </c>
      <c r="L220" s="45"/>
      <c r="M220" s="226" t="s">
        <v>1</v>
      </c>
      <c r="N220" s="227" t="s">
        <v>38</v>
      </c>
      <c r="O220" s="92"/>
      <c r="P220" s="228">
        <f>O220*H220</f>
        <v>0</v>
      </c>
      <c r="Q220" s="228">
        <v>0</v>
      </c>
      <c r="R220" s="228">
        <f>Q220*H220</f>
        <v>0</v>
      </c>
      <c r="S220" s="228">
        <v>0</v>
      </c>
      <c r="T220" s="229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0" t="s">
        <v>238</v>
      </c>
      <c r="AT220" s="230" t="s">
        <v>153</v>
      </c>
      <c r="AU220" s="230" t="s">
        <v>83</v>
      </c>
      <c r="AY220" s="18" t="s">
        <v>150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18" t="s">
        <v>81</v>
      </c>
      <c r="BK220" s="231">
        <f>ROUND(I220*H220,2)</f>
        <v>0</v>
      </c>
      <c r="BL220" s="18" t="s">
        <v>238</v>
      </c>
      <c r="BM220" s="230" t="s">
        <v>322</v>
      </c>
    </row>
    <row r="221" s="12" customFormat="1" ht="22.8" customHeight="1">
      <c r="A221" s="12"/>
      <c r="B221" s="203"/>
      <c r="C221" s="204"/>
      <c r="D221" s="205" t="s">
        <v>72</v>
      </c>
      <c r="E221" s="217" t="s">
        <v>323</v>
      </c>
      <c r="F221" s="217" t="s">
        <v>324</v>
      </c>
      <c r="G221" s="204"/>
      <c r="H221" s="204"/>
      <c r="I221" s="207"/>
      <c r="J221" s="218">
        <f>BK221</f>
        <v>0</v>
      </c>
      <c r="K221" s="204"/>
      <c r="L221" s="209"/>
      <c r="M221" s="210"/>
      <c r="N221" s="211"/>
      <c r="O221" s="211"/>
      <c r="P221" s="212">
        <f>SUM(P222:P237)</f>
        <v>0</v>
      </c>
      <c r="Q221" s="211"/>
      <c r="R221" s="212">
        <f>SUM(R222:R237)</f>
        <v>0.35948219999999996</v>
      </c>
      <c r="S221" s="211"/>
      <c r="T221" s="213">
        <f>SUM(T222:T237)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14" t="s">
        <v>83</v>
      </c>
      <c r="AT221" s="215" t="s">
        <v>72</v>
      </c>
      <c r="AU221" s="215" t="s">
        <v>81</v>
      </c>
      <c r="AY221" s="214" t="s">
        <v>150</v>
      </c>
      <c r="BK221" s="216">
        <f>SUM(BK222:BK237)</f>
        <v>0</v>
      </c>
    </row>
    <row r="222" s="2" customFormat="1" ht="24.15" customHeight="1">
      <c r="A222" s="39"/>
      <c r="B222" s="40"/>
      <c r="C222" s="219" t="s">
        <v>307</v>
      </c>
      <c r="D222" s="219" t="s">
        <v>153</v>
      </c>
      <c r="E222" s="220" t="s">
        <v>325</v>
      </c>
      <c r="F222" s="221" t="s">
        <v>326</v>
      </c>
      <c r="G222" s="222" t="s">
        <v>163</v>
      </c>
      <c r="H222" s="223">
        <v>47.74</v>
      </c>
      <c r="I222" s="224"/>
      <c r="J222" s="225">
        <f>ROUND(I222*H222,2)</f>
        <v>0</v>
      </c>
      <c r="K222" s="221" t="s">
        <v>177</v>
      </c>
      <c r="L222" s="45"/>
      <c r="M222" s="226" t="s">
        <v>1</v>
      </c>
      <c r="N222" s="227" t="s">
        <v>38</v>
      </c>
      <c r="O222" s="92"/>
      <c r="P222" s="228">
        <f>O222*H222</f>
        <v>0</v>
      </c>
      <c r="Q222" s="228">
        <v>0</v>
      </c>
      <c r="R222" s="228">
        <f>Q222*H222</f>
        <v>0</v>
      </c>
      <c r="S222" s="228">
        <v>0</v>
      </c>
      <c r="T222" s="229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0" t="s">
        <v>238</v>
      </c>
      <c r="AT222" s="230" t="s">
        <v>153</v>
      </c>
      <c r="AU222" s="230" t="s">
        <v>83</v>
      </c>
      <c r="AY222" s="18" t="s">
        <v>150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8" t="s">
        <v>81</v>
      </c>
      <c r="BK222" s="231">
        <f>ROUND(I222*H222,2)</f>
        <v>0</v>
      </c>
      <c r="BL222" s="18" t="s">
        <v>238</v>
      </c>
      <c r="BM222" s="230" t="s">
        <v>327</v>
      </c>
    </row>
    <row r="223" s="14" customFormat="1">
      <c r="A223" s="14"/>
      <c r="B223" s="243"/>
      <c r="C223" s="244"/>
      <c r="D223" s="234" t="s">
        <v>166</v>
      </c>
      <c r="E223" s="245" t="s">
        <v>1</v>
      </c>
      <c r="F223" s="246" t="s">
        <v>328</v>
      </c>
      <c r="G223" s="244"/>
      <c r="H223" s="247">
        <v>47.74</v>
      </c>
      <c r="I223" s="248"/>
      <c r="J223" s="244"/>
      <c r="K223" s="244"/>
      <c r="L223" s="249"/>
      <c r="M223" s="250"/>
      <c r="N223" s="251"/>
      <c r="O223" s="251"/>
      <c r="P223" s="251"/>
      <c r="Q223" s="251"/>
      <c r="R223" s="251"/>
      <c r="S223" s="251"/>
      <c r="T223" s="252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3" t="s">
        <v>166</v>
      </c>
      <c r="AU223" s="253" t="s">
        <v>83</v>
      </c>
      <c r="AV223" s="14" t="s">
        <v>83</v>
      </c>
      <c r="AW223" s="14" t="s">
        <v>30</v>
      </c>
      <c r="AX223" s="14" t="s">
        <v>81</v>
      </c>
      <c r="AY223" s="253" t="s">
        <v>150</v>
      </c>
    </row>
    <row r="224" s="2" customFormat="1" ht="16.5" customHeight="1">
      <c r="A224" s="39"/>
      <c r="B224" s="40"/>
      <c r="C224" s="219" t="s">
        <v>329</v>
      </c>
      <c r="D224" s="219" t="s">
        <v>153</v>
      </c>
      <c r="E224" s="220" t="s">
        <v>330</v>
      </c>
      <c r="F224" s="221" t="s">
        <v>331</v>
      </c>
      <c r="G224" s="222" t="s">
        <v>163</v>
      </c>
      <c r="H224" s="223">
        <v>47.74</v>
      </c>
      <c r="I224" s="224"/>
      <c r="J224" s="225">
        <f>ROUND(I224*H224,2)</f>
        <v>0</v>
      </c>
      <c r="K224" s="221" t="s">
        <v>177</v>
      </c>
      <c r="L224" s="45"/>
      <c r="M224" s="226" t="s">
        <v>1</v>
      </c>
      <c r="N224" s="227" t="s">
        <v>38</v>
      </c>
      <c r="O224" s="92"/>
      <c r="P224" s="228">
        <f>O224*H224</f>
        <v>0</v>
      </c>
      <c r="Q224" s="228">
        <v>0</v>
      </c>
      <c r="R224" s="228">
        <f>Q224*H224</f>
        <v>0</v>
      </c>
      <c r="S224" s="228">
        <v>0</v>
      </c>
      <c r="T224" s="229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0" t="s">
        <v>238</v>
      </c>
      <c r="AT224" s="230" t="s">
        <v>153</v>
      </c>
      <c r="AU224" s="230" t="s">
        <v>83</v>
      </c>
      <c r="AY224" s="18" t="s">
        <v>150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8" t="s">
        <v>81</v>
      </c>
      <c r="BK224" s="231">
        <f>ROUND(I224*H224,2)</f>
        <v>0</v>
      </c>
      <c r="BL224" s="18" t="s">
        <v>238</v>
      </c>
      <c r="BM224" s="230" t="s">
        <v>332</v>
      </c>
    </row>
    <row r="225" s="14" customFormat="1">
      <c r="A225" s="14"/>
      <c r="B225" s="243"/>
      <c r="C225" s="244"/>
      <c r="D225" s="234" t="s">
        <v>166</v>
      </c>
      <c r="E225" s="245" t="s">
        <v>1</v>
      </c>
      <c r="F225" s="246" t="s">
        <v>328</v>
      </c>
      <c r="G225" s="244"/>
      <c r="H225" s="247">
        <v>47.74</v>
      </c>
      <c r="I225" s="248"/>
      <c r="J225" s="244"/>
      <c r="K225" s="244"/>
      <c r="L225" s="249"/>
      <c r="M225" s="250"/>
      <c r="N225" s="251"/>
      <c r="O225" s="251"/>
      <c r="P225" s="251"/>
      <c r="Q225" s="251"/>
      <c r="R225" s="251"/>
      <c r="S225" s="251"/>
      <c r="T225" s="252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3" t="s">
        <v>166</v>
      </c>
      <c r="AU225" s="253" t="s">
        <v>83</v>
      </c>
      <c r="AV225" s="14" t="s">
        <v>83</v>
      </c>
      <c r="AW225" s="14" t="s">
        <v>30</v>
      </c>
      <c r="AX225" s="14" t="s">
        <v>81</v>
      </c>
      <c r="AY225" s="253" t="s">
        <v>150</v>
      </c>
    </row>
    <row r="226" s="2" customFormat="1" ht="24.15" customHeight="1">
      <c r="A226" s="39"/>
      <c r="B226" s="40"/>
      <c r="C226" s="219" t="s">
        <v>333</v>
      </c>
      <c r="D226" s="219" t="s">
        <v>153</v>
      </c>
      <c r="E226" s="220" t="s">
        <v>334</v>
      </c>
      <c r="F226" s="221" t="s">
        <v>335</v>
      </c>
      <c r="G226" s="222" t="s">
        <v>163</v>
      </c>
      <c r="H226" s="223">
        <v>47.74</v>
      </c>
      <c r="I226" s="224"/>
      <c r="J226" s="225">
        <f>ROUND(I226*H226,2)</f>
        <v>0</v>
      </c>
      <c r="K226" s="221" t="s">
        <v>177</v>
      </c>
      <c r="L226" s="45"/>
      <c r="M226" s="226" t="s">
        <v>1</v>
      </c>
      <c r="N226" s="227" t="s">
        <v>38</v>
      </c>
      <c r="O226" s="92"/>
      <c r="P226" s="228">
        <f>O226*H226</f>
        <v>0</v>
      </c>
      <c r="Q226" s="228">
        <v>3E-05</v>
      </c>
      <c r="R226" s="228">
        <f>Q226*H226</f>
        <v>0.0014322000000000002</v>
      </c>
      <c r="S226" s="228">
        <v>0</v>
      </c>
      <c r="T226" s="229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0" t="s">
        <v>238</v>
      </c>
      <c r="AT226" s="230" t="s">
        <v>153</v>
      </c>
      <c r="AU226" s="230" t="s">
        <v>83</v>
      </c>
      <c r="AY226" s="18" t="s">
        <v>150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8" t="s">
        <v>81</v>
      </c>
      <c r="BK226" s="231">
        <f>ROUND(I226*H226,2)</f>
        <v>0</v>
      </c>
      <c r="BL226" s="18" t="s">
        <v>238</v>
      </c>
      <c r="BM226" s="230" t="s">
        <v>336</v>
      </c>
    </row>
    <row r="227" s="14" customFormat="1">
      <c r="A227" s="14"/>
      <c r="B227" s="243"/>
      <c r="C227" s="244"/>
      <c r="D227" s="234" t="s">
        <v>166</v>
      </c>
      <c r="E227" s="245" t="s">
        <v>1</v>
      </c>
      <c r="F227" s="246" t="s">
        <v>328</v>
      </c>
      <c r="G227" s="244"/>
      <c r="H227" s="247">
        <v>47.74</v>
      </c>
      <c r="I227" s="248"/>
      <c r="J227" s="244"/>
      <c r="K227" s="244"/>
      <c r="L227" s="249"/>
      <c r="M227" s="250"/>
      <c r="N227" s="251"/>
      <c r="O227" s="251"/>
      <c r="P227" s="251"/>
      <c r="Q227" s="251"/>
      <c r="R227" s="251"/>
      <c r="S227" s="251"/>
      <c r="T227" s="252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3" t="s">
        <v>166</v>
      </c>
      <c r="AU227" s="253" t="s">
        <v>83</v>
      </c>
      <c r="AV227" s="14" t="s">
        <v>83</v>
      </c>
      <c r="AW227" s="14" t="s">
        <v>30</v>
      </c>
      <c r="AX227" s="14" t="s">
        <v>81</v>
      </c>
      <c r="AY227" s="253" t="s">
        <v>150</v>
      </c>
    </row>
    <row r="228" s="2" customFormat="1" ht="33" customHeight="1">
      <c r="A228" s="39"/>
      <c r="B228" s="40"/>
      <c r="C228" s="219" t="s">
        <v>337</v>
      </c>
      <c r="D228" s="219" t="s">
        <v>153</v>
      </c>
      <c r="E228" s="220" t="s">
        <v>338</v>
      </c>
      <c r="F228" s="221" t="s">
        <v>339</v>
      </c>
      <c r="G228" s="222" t="s">
        <v>163</v>
      </c>
      <c r="H228" s="223">
        <v>47.74</v>
      </c>
      <c r="I228" s="224"/>
      <c r="J228" s="225">
        <f>ROUND(I228*H228,2)</f>
        <v>0</v>
      </c>
      <c r="K228" s="221" t="s">
        <v>164</v>
      </c>
      <c r="L228" s="45"/>
      <c r="M228" s="226" t="s">
        <v>1</v>
      </c>
      <c r="N228" s="227" t="s">
        <v>38</v>
      </c>
      <c r="O228" s="92"/>
      <c r="P228" s="228">
        <f>O228*H228</f>
        <v>0</v>
      </c>
      <c r="Q228" s="228">
        <v>0.0075</v>
      </c>
      <c r="R228" s="228">
        <f>Q228*H228</f>
        <v>0.35804999999999996</v>
      </c>
      <c r="S228" s="228">
        <v>0</v>
      </c>
      <c r="T228" s="229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0" t="s">
        <v>238</v>
      </c>
      <c r="AT228" s="230" t="s">
        <v>153</v>
      </c>
      <c r="AU228" s="230" t="s">
        <v>83</v>
      </c>
      <c r="AY228" s="18" t="s">
        <v>150</v>
      </c>
      <c r="BE228" s="231">
        <f>IF(N228="základní",J228,0)</f>
        <v>0</v>
      </c>
      <c r="BF228" s="231">
        <f>IF(N228="snížená",J228,0)</f>
        <v>0</v>
      </c>
      <c r="BG228" s="231">
        <f>IF(N228="zákl. přenesená",J228,0)</f>
        <v>0</v>
      </c>
      <c r="BH228" s="231">
        <f>IF(N228="sníž. přenesená",J228,0)</f>
        <v>0</v>
      </c>
      <c r="BI228" s="231">
        <f>IF(N228="nulová",J228,0)</f>
        <v>0</v>
      </c>
      <c r="BJ228" s="18" t="s">
        <v>81</v>
      </c>
      <c r="BK228" s="231">
        <f>ROUND(I228*H228,2)</f>
        <v>0</v>
      </c>
      <c r="BL228" s="18" t="s">
        <v>238</v>
      </c>
      <c r="BM228" s="230" t="s">
        <v>340</v>
      </c>
    </row>
    <row r="229" s="14" customFormat="1">
      <c r="A229" s="14"/>
      <c r="B229" s="243"/>
      <c r="C229" s="244"/>
      <c r="D229" s="234" t="s">
        <v>166</v>
      </c>
      <c r="E229" s="245" t="s">
        <v>1</v>
      </c>
      <c r="F229" s="246" t="s">
        <v>328</v>
      </c>
      <c r="G229" s="244"/>
      <c r="H229" s="247">
        <v>47.74</v>
      </c>
      <c r="I229" s="248"/>
      <c r="J229" s="244"/>
      <c r="K229" s="244"/>
      <c r="L229" s="249"/>
      <c r="M229" s="250"/>
      <c r="N229" s="251"/>
      <c r="O229" s="251"/>
      <c r="P229" s="251"/>
      <c r="Q229" s="251"/>
      <c r="R229" s="251"/>
      <c r="S229" s="251"/>
      <c r="T229" s="252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3" t="s">
        <v>166</v>
      </c>
      <c r="AU229" s="253" t="s">
        <v>83</v>
      </c>
      <c r="AV229" s="14" t="s">
        <v>83</v>
      </c>
      <c r="AW229" s="14" t="s">
        <v>30</v>
      </c>
      <c r="AX229" s="14" t="s">
        <v>81</v>
      </c>
      <c r="AY229" s="253" t="s">
        <v>150</v>
      </c>
    </row>
    <row r="230" s="2" customFormat="1" ht="24.15" customHeight="1">
      <c r="A230" s="39"/>
      <c r="B230" s="40"/>
      <c r="C230" s="219" t="s">
        <v>341</v>
      </c>
      <c r="D230" s="219" t="s">
        <v>153</v>
      </c>
      <c r="E230" s="220" t="s">
        <v>342</v>
      </c>
      <c r="F230" s="221" t="s">
        <v>343</v>
      </c>
      <c r="G230" s="222" t="s">
        <v>237</v>
      </c>
      <c r="H230" s="276"/>
      <c r="I230" s="224"/>
      <c r="J230" s="225">
        <f>ROUND(I230*H230,2)</f>
        <v>0</v>
      </c>
      <c r="K230" s="221" t="s">
        <v>177</v>
      </c>
      <c r="L230" s="45"/>
      <c r="M230" s="226" t="s">
        <v>1</v>
      </c>
      <c r="N230" s="227" t="s">
        <v>38</v>
      </c>
      <c r="O230" s="92"/>
      <c r="P230" s="228">
        <f>O230*H230</f>
        <v>0</v>
      </c>
      <c r="Q230" s="228">
        <v>0</v>
      </c>
      <c r="R230" s="228">
        <f>Q230*H230</f>
        <v>0</v>
      </c>
      <c r="S230" s="228">
        <v>0</v>
      </c>
      <c r="T230" s="229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0" t="s">
        <v>238</v>
      </c>
      <c r="AT230" s="230" t="s">
        <v>153</v>
      </c>
      <c r="AU230" s="230" t="s">
        <v>83</v>
      </c>
      <c r="AY230" s="18" t="s">
        <v>150</v>
      </c>
      <c r="BE230" s="231">
        <f>IF(N230="základní",J230,0)</f>
        <v>0</v>
      </c>
      <c r="BF230" s="231">
        <f>IF(N230="snížená",J230,0)</f>
        <v>0</v>
      </c>
      <c r="BG230" s="231">
        <f>IF(N230="zákl. přenesená",J230,0)</f>
        <v>0</v>
      </c>
      <c r="BH230" s="231">
        <f>IF(N230="sníž. přenesená",J230,0)</f>
        <v>0</v>
      </c>
      <c r="BI230" s="231">
        <f>IF(N230="nulová",J230,0)</f>
        <v>0</v>
      </c>
      <c r="BJ230" s="18" t="s">
        <v>81</v>
      </c>
      <c r="BK230" s="231">
        <f>ROUND(I230*H230,2)</f>
        <v>0</v>
      </c>
      <c r="BL230" s="18" t="s">
        <v>238</v>
      </c>
      <c r="BM230" s="230" t="s">
        <v>344</v>
      </c>
    </row>
    <row r="231" s="2" customFormat="1" ht="24.15" customHeight="1">
      <c r="A231" s="39"/>
      <c r="B231" s="40"/>
      <c r="C231" s="219" t="s">
        <v>345</v>
      </c>
      <c r="D231" s="219" t="s">
        <v>153</v>
      </c>
      <c r="E231" s="220" t="s">
        <v>346</v>
      </c>
      <c r="F231" s="221" t="s">
        <v>347</v>
      </c>
      <c r="G231" s="222" t="s">
        <v>163</v>
      </c>
      <c r="H231" s="223">
        <v>47.74</v>
      </c>
      <c r="I231" s="224"/>
      <c r="J231" s="225">
        <f>ROUND(I231*H231,2)</f>
        <v>0</v>
      </c>
      <c r="K231" s="221" t="s">
        <v>1</v>
      </c>
      <c r="L231" s="45"/>
      <c r="M231" s="226" t="s">
        <v>1</v>
      </c>
      <c r="N231" s="227" t="s">
        <v>38</v>
      </c>
      <c r="O231" s="92"/>
      <c r="P231" s="228">
        <f>O231*H231</f>
        <v>0</v>
      </c>
      <c r="Q231" s="228">
        <v>0</v>
      </c>
      <c r="R231" s="228">
        <f>Q231*H231</f>
        <v>0</v>
      </c>
      <c r="S231" s="228">
        <v>0</v>
      </c>
      <c r="T231" s="229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0" t="s">
        <v>238</v>
      </c>
      <c r="AT231" s="230" t="s">
        <v>153</v>
      </c>
      <c r="AU231" s="230" t="s">
        <v>83</v>
      </c>
      <c r="AY231" s="18" t="s">
        <v>150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18" t="s">
        <v>81</v>
      </c>
      <c r="BK231" s="231">
        <f>ROUND(I231*H231,2)</f>
        <v>0</v>
      </c>
      <c r="BL231" s="18" t="s">
        <v>238</v>
      </c>
      <c r="BM231" s="230" t="s">
        <v>348</v>
      </c>
    </row>
    <row r="232" s="2" customFormat="1">
      <c r="A232" s="39"/>
      <c r="B232" s="40"/>
      <c r="C232" s="41"/>
      <c r="D232" s="234" t="s">
        <v>260</v>
      </c>
      <c r="E232" s="41"/>
      <c r="F232" s="277" t="s">
        <v>349</v>
      </c>
      <c r="G232" s="41"/>
      <c r="H232" s="41"/>
      <c r="I232" s="278"/>
      <c r="J232" s="41"/>
      <c r="K232" s="41"/>
      <c r="L232" s="45"/>
      <c r="M232" s="279"/>
      <c r="N232" s="280"/>
      <c r="O232" s="92"/>
      <c r="P232" s="92"/>
      <c r="Q232" s="92"/>
      <c r="R232" s="92"/>
      <c r="S232" s="92"/>
      <c r="T232" s="93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260</v>
      </c>
      <c r="AU232" s="18" t="s">
        <v>83</v>
      </c>
    </row>
    <row r="233" s="14" customFormat="1">
      <c r="A233" s="14"/>
      <c r="B233" s="243"/>
      <c r="C233" s="244"/>
      <c r="D233" s="234" t="s">
        <v>166</v>
      </c>
      <c r="E233" s="245" t="s">
        <v>1</v>
      </c>
      <c r="F233" s="246" t="s">
        <v>328</v>
      </c>
      <c r="G233" s="244"/>
      <c r="H233" s="247">
        <v>47.74</v>
      </c>
      <c r="I233" s="248"/>
      <c r="J233" s="244"/>
      <c r="K233" s="244"/>
      <c r="L233" s="249"/>
      <c r="M233" s="250"/>
      <c r="N233" s="251"/>
      <c r="O233" s="251"/>
      <c r="P233" s="251"/>
      <c r="Q233" s="251"/>
      <c r="R233" s="251"/>
      <c r="S233" s="251"/>
      <c r="T233" s="252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3" t="s">
        <v>166</v>
      </c>
      <c r="AU233" s="253" t="s">
        <v>83</v>
      </c>
      <c r="AV233" s="14" t="s">
        <v>83</v>
      </c>
      <c r="AW233" s="14" t="s">
        <v>30</v>
      </c>
      <c r="AX233" s="14" t="s">
        <v>81</v>
      </c>
      <c r="AY233" s="253" t="s">
        <v>150</v>
      </c>
    </row>
    <row r="234" s="2" customFormat="1" ht="16.5" customHeight="1">
      <c r="A234" s="39"/>
      <c r="B234" s="40"/>
      <c r="C234" s="219" t="s">
        <v>350</v>
      </c>
      <c r="D234" s="219" t="s">
        <v>153</v>
      </c>
      <c r="E234" s="220" t="s">
        <v>351</v>
      </c>
      <c r="F234" s="221" t="s">
        <v>352</v>
      </c>
      <c r="G234" s="222" t="s">
        <v>183</v>
      </c>
      <c r="H234" s="223">
        <v>40</v>
      </c>
      <c r="I234" s="224"/>
      <c r="J234" s="225">
        <f>ROUND(I234*H234,2)</f>
        <v>0</v>
      </c>
      <c r="K234" s="221" t="s">
        <v>1</v>
      </c>
      <c r="L234" s="45"/>
      <c r="M234" s="226" t="s">
        <v>1</v>
      </c>
      <c r="N234" s="227" t="s">
        <v>38</v>
      </c>
      <c r="O234" s="92"/>
      <c r="P234" s="228">
        <f>O234*H234</f>
        <v>0</v>
      </c>
      <c r="Q234" s="228">
        <v>0</v>
      </c>
      <c r="R234" s="228">
        <f>Q234*H234</f>
        <v>0</v>
      </c>
      <c r="S234" s="228">
        <v>0</v>
      </c>
      <c r="T234" s="229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0" t="s">
        <v>238</v>
      </c>
      <c r="AT234" s="230" t="s">
        <v>153</v>
      </c>
      <c r="AU234" s="230" t="s">
        <v>83</v>
      </c>
      <c r="AY234" s="18" t="s">
        <v>150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18" t="s">
        <v>81</v>
      </c>
      <c r="BK234" s="231">
        <f>ROUND(I234*H234,2)</f>
        <v>0</v>
      </c>
      <c r="BL234" s="18" t="s">
        <v>238</v>
      </c>
      <c r="BM234" s="230" t="s">
        <v>353</v>
      </c>
    </row>
    <row r="235" s="14" customFormat="1">
      <c r="A235" s="14"/>
      <c r="B235" s="243"/>
      <c r="C235" s="244"/>
      <c r="D235" s="234" t="s">
        <v>166</v>
      </c>
      <c r="E235" s="245" t="s">
        <v>1</v>
      </c>
      <c r="F235" s="246" t="s">
        <v>354</v>
      </c>
      <c r="G235" s="244"/>
      <c r="H235" s="247">
        <v>40</v>
      </c>
      <c r="I235" s="248"/>
      <c r="J235" s="244"/>
      <c r="K235" s="244"/>
      <c r="L235" s="249"/>
      <c r="M235" s="250"/>
      <c r="N235" s="251"/>
      <c r="O235" s="251"/>
      <c r="P235" s="251"/>
      <c r="Q235" s="251"/>
      <c r="R235" s="251"/>
      <c r="S235" s="251"/>
      <c r="T235" s="252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3" t="s">
        <v>166</v>
      </c>
      <c r="AU235" s="253" t="s">
        <v>83</v>
      </c>
      <c r="AV235" s="14" t="s">
        <v>83</v>
      </c>
      <c r="AW235" s="14" t="s">
        <v>30</v>
      </c>
      <c r="AX235" s="14" t="s">
        <v>81</v>
      </c>
      <c r="AY235" s="253" t="s">
        <v>150</v>
      </c>
    </row>
    <row r="236" s="2" customFormat="1" ht="16.5" customHeight="1">
      <c r="A236" s="39"/>
      <c r="B236" s="40"/>
      <c r="C236" s="219" t="s">
        <v>355</v>
      </c>
      <c r="D236" s="219" t="s">
        <v>153</v>
      </c>
      <c r="E236" s="220" t="s">
        <v>356</v>
      </c>
      <c r="F236" s="221" t="s">
        <v>357</v>
      </c>
      <c r="G236" s="222" t="s">
        <v>183</v>
      </c>
      <c r="H236" s="223">
        <v>4</v>
      </c>
      <c r="I236" s="224"/>
      <c r="J236" s="225">
        <f>ROUND(I236*H236,2)</f>
        <v>0</v>
      </c>
      <c r="K236" s="221" t="s">
        <v>1</v>
      </c>
      <c r="L236" s="45"/>
      <c r="M236" s="226" t="s">
        <v>1</v>
      </c>
      <c r="N236" s="227" t="s">
        <v>38</v>
      </c>
      <c r="O236" s="92"/>
      <c r="P236" s="228">
        <f>O236*H236</f>
        <v>0</v>
      </c>
      <c r="Q236" s="228">
        <v>0</v>
      </c>
      <c r="R236" s="228">
        <f>Q236*H236</f>
        <v>0</v>
      </c>
      <c r="S236" s="228">
        <v>0</v>
      </c>
      <c r="T236" s="229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0" t="s">
        <v>238</v>
      </c>
      <c r="AT236" s="230" t="s">
        <v>153</v>
      </c>
      <c r="AU236" s="230" t="s">
        <v>83</v>
      </c>
      <c r="AY236" s="18" t="s">
        <v>150</v>
      </c>
      <c r="BE236" s="231">
        <f>IF(N236="základní",J236,0)</f>
        <v>0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8" t="s">
        <v>81</v>
      </c>
      <c r="BK236" s="231">
        <f>ROUND(I236*H236,2)</f>
        <v>0</v>
      </c>
      <c r="BL236" s="18" t="s">
        <v>238</v>
      </c>
      <c r="BM236" s="230" t="s">
        <v>358</v>
      </c>
    </row>
    <row r="237" s="14" customFormat="1">
      <c r="A237" s="14"/>
      <c r="B237" s="243"/>
      <c r="C237" s="244"/>
      <c r="D237" s="234" t="s">
        <v>166</v>
      </c>
      <c r="E237" s="245" t="s">
        <v>1</v>
      </c>
      <c r="F237" s="246" t="s">
        <v>359</v>
      </c>
      <c r="G237" s="244"/>
      <c r="H237" s="247">
        <v>4</v>
      </c>
      <c r="I237" s="248"/>
      <c r="J237" s="244"/>
      <c r="K237" s="244"/>
      <c r="L237" s="249"/>
      <c r="M237" s="250"/>
      <c r="N237" s="251"/>
      <c r="O237" s="251"/>
      <c r="P237" s="251"/>
      <c r="Q237" s="251"/>
      <c r="R237" s="251"/>
      <c r="S237" s="251"/>
      <c r="T237" s="252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3" t="s">
        <v>166</v>
      </c>
      <c r="AU237" s="253" t="s">
        <v>83</v>
      </c>
      <c r="AV237" s="14" t="s">
        <v>83</v>
      </c>
      <c r="AW237" s="14" t="s">
        <v>30</v>
      </c>
      <c r="AX237" s="14" t="s">
        <v>81</v>
      </c>
      <c r="AY237" s="253" t="s">
        <v>150</v>
      </c>
    </row>
    <row r="238" s="12" customFormat="1" ht="22.8" customHeight="1">
      <c r="A238" s="12"/>
      <c r="B238" s="203"/>
      <c r="C238" s="204"/>
      <c r="D238" s="205" t="s">
        <v>72</v>
      </c>
      <c r="E238" s="217" t="s">
        <v>360</v>
      </c>
      <c r="F238" s="217" t="s">
        <v>361</v>
      </c>
      <c r="G238" s="204"/>
      <c r="H238" s="204"/>
      <c r="I238" s="207"/>
      <c r="J238" s="218">
        <f>BK238</f>
        <v>0</v>
      </c>
      <c r="K238" s="204"/>
      <c r="L238" s="209"/>
      <c r="M238" s="210"/>
      <c r="N238" s="211"/>
      <c r="O238" s="211"/>
      <c r="P238" s="212">
        <f>P239</f>
        <v>0</v>
      </c>
      <c r="Q238" s="211"/>
      <c r="R238" s="212">
        <f>R239</f>
        <v>0</v>
      </c>
      <c r="S238" s="211"/>
      <c r="T238" s="213">
        <f>T239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14" t="s">
        <v>83</v>
      </c>
      <c r="AT238" s="215" t="s">
        <v>72</v>
      </c>
      <c r="AU238" s="215" t="s">
        <v>81</v>
      </c>
      <c r="AY238" s="214" t="s">
        <v>150</v>
      </c>
      <c r="BK238" s="216">
        <f>BK239</f>
        <v>0</v>
      </c>
    </row>
    <row r="239" s="2" customFormat="1" ht="24.15" customHeight="1">
      <c r="A239" s="39"/>
      <c r="B239" s="40"/>
      <c r="C239" s="219" t="s">
        <v>362</v>
      </c>
      <c r="D239" s="219" t="s">
        <v>153</v>
      </c>
      <c r="E239" s="220" t="s">
        <v>363</v>
      </c>
      <c r="F239" s="221" t="s">
        <v>364</v>
      </c>
      <c r="G239" s="222" t="s">
        <v>200</v>
      </c>
      <c r="H239" s="223">
        <v>3</v>
      </c>
      <c r="I239" s="224"/>
      <c r="J239" s="225">
        <f>ROUND(I239*H239,2)</f>
        <v>0</v>
      </c>
      <c r="K239" s="221" t="s">
        <v>1</v>
      </c>
      <c r="L239" s="45"/>
      <c r="M239" s="226" t="s">
        <v>1</v>
      </c>
      <c r="N239" s="227" t="s">
        <v>38</v>
      </c>
      <c r="O239" s="92"/>
      <c r="P239" s="228">
        <f>O239*H239</f>
        <v>0</v>
      </c>
      <c r="Q239" s="228">
        <v>0</v>
      </c>
      <c r="R239" s="228">
        <f>Q239*H239</f>
        <v>0</v>
      </c>
      <c r="S239" s="228">
        <v>0</v>
      </c>
      <c r="T239" s="229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0" t="s">
        <v>238</v>
      </c>
      <c r="AT239" s="230" t="s">
        <v>153</v>
      </c>
      <c r="AU239" s="230" t="s">
        <v>83</v>
      </c>
      <c r="AY239" s="18" t="s">
        <v>150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8" t="s">
        <v>81</v>
      </c>
      <c r="BK239" s="231">
        <f>ROUND(I239*H239,2)</f>
        <v>0</v>
      </c>
      <c r="BL239" s="18" t="s">
        <v>238</v>
      </c>
      <c r="BM239" s="230" t="s">
        <v>365</v>
      </c>
    </row>
    <row r="240" s="12" customFormat="1" ht="22.8" customHeight="1">
      <c r="A240" s="12"/>
      <c r="B240" s="203"/>
      <c r="C240" s="204"/>
      <c r="D240" s="205" t="s">
        <v>72</v>
      </c>
      <c r="E240" s="217" t="s">
        <v>366</v>
      </c>
      <c r="F240" s="217" t="s">
        <v>367</v>
      </c>
      <c r="G240" s="204"/>
      <c r="H240" s="204"/>
      <c r="I240" s="207"/>
      <c r="J240" s="218">
        <f>BK240</f>
        <v>0</v>
      </c>
      <c r="K240" s="204"/>
      <c r="L240" s="209"/>
      <c r="M240" s="210"/>
      <c r="N240" s="211"/>
      <c r="O240" s="211"/>
      <c r="P240" s="212">
        <f>SUM(P241:P265)</f>
        <v>0</v>
      </c>
      <c r="Q240" s="211"/>
      <c r="R240" s="212">
        <f>SUM(R241:R265)</f>
        <v>0.15686000000000003</v>
      </c>
      <c r="S240" s="211"/>
      <c r="T240" s="213">
        <f>SUM(T241:T265)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14" t="s">
        <v>83</v>
      </c>
      <c r="AT240" s="215" t="s">
        <v>72</v>
      </c>
      <c r="AU240" s="215" t="s">
        <v>81</v>
      </c>
      <c r="AY240" s="214" t="s">
        <v>150</v>
      </c>
      <c r="BK240" s="216">
        <f>SUM(BK241:BK265)</f>
        <v>0</v>
      </c>
    </row>
    <row r="241" s="2" customFormat="1" ht="24.15" customHeight="1">
      <c r="A241" s="39"/>
      <c r="B241" s="40"/>
      <c r="C241" s="219" t="s">
        <v>368</v>
      </c>
      <c r="D241" s="219" t="s">
        <v>153</v>
      </c>
      <c r="E241" s="220" t="s">
        <v>369</v>
      </c>
      <c r="F241" s="221" t="s">
        <v>370</v>
      </c>
      <c r="G241" s="222" t="s">
        <v>163</v>
      </c>
      <c r="H241" s="223">
        <v>313.72000000000004</v>
      </c>
      <c r="I241" s="224"/>
      <c r="J241" s="225">
        <f>ROUND(I241*H241,2)</f>
        <v>0</v>
      </c>
      <c r="K241" s="221" t="s">
        <v>164</v>
      </c>
      <c r="L241" s="45"/>
      <c r="M241" s="226" t="s">
        <v>1</v>
      </c>
      <c r="N241" s="227" t="s">
        <v>38</v>
      </c>
      <c r="O241" s="92"/>
      <c r="P241" s="228">
        <f>O241*H241</f>
        <v>0</v>
      </c>
      <c r="Q241" s="228">
        <v>0</v>
      </c>
      <c r="R241" s="228">
        <f>Q241*H241</f>
        <v>0</v>
      </c>
      <c r="S241" s="228">
        <v>0</v>
      </c>
      <c r="T241" s="229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0" t="s">
        <v>238</v>
      </c>
      <c r="AT241" s="230" t="s">
        <v>153</v>
      </c>
      <c r="AU241" s="230" t="s">
        <v>83</v>
      </c>
      <c r="AY241" s="18" t="s">
        <v>150</v>
      </c>
      <c r="BE241" s="231">
        <f>IF(N241="základní",J241,0)</f>
        <v>0</v>
      </c>
      <c r="BF241" s="231">
        <f>IF(N241="snížená",J241,0)</f>
        <v>0</v>
      </c>
      <c r="BG241" s="231">
        <f>IF(N241="zákl. přenesená",J241,0)</f>
        <v>0</v>
      </c>
      <c r="BH241" s="231">
        <f>IF(N241="sníž. přenesená",J241,0)</f>
        <v>0</v>
      </c>
      <c r="BI241" s="231">
        <f>IF(N241="nulová",J241,0)</f>
        <v>0</v>
      </c>
      <c r="BJ241" s="18" t="s">
        <v>81</v>
      </c>
      <c r="BK241" s="231">
        <f>ROUND(I241*H241,2)</f>
        <v>0</v>
      </c>
      <c r="BL241" s="18" t="s">
        <v>238</v>
      </c>
      <c r="BM241" s="230" t="s">
        <v>371</v>
      </c>
    </row>
    <row r="242" s="14" customFormat="1">
      <c r="A242" s="14"/>
      <c r="B242" s="243"/>
      <c r="C242" s="244"/>
      <c r="D242" s="234" t="s">
        <v>166</v>
      </c>
      <c r="E242" s="245" t="s">
        <v>1</v>
      </c>
      <c r="F242" s="246" t="s">
        <v>372</v>
      </c>
      <c r="G242" s="244"/>
      <c r="H242" s="247">
        <v>32.76</v>
      </c>
      <c r="I242" s="248"/>
      <c r="J242" s="244"/>
      <c r="K242" s="244"/>
      <c r="L242" s="249"/>
      <c r="M242" s="250"/>
      <c r="N242" s="251"/>
      <c r="O242" s="251"/>
      <c r="P242" s="251"/>
      <c r="Q242" s="251"/>
      <c r="R242" s="251"/>
      <c r="S242" s="251"/>
      <c r="T242" s="252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3" t="s">
        <v>166</v>
      </c>
      <c r="AU242" s="253" t="s">
        <v>83</v>
      </c>
      <c r="AV242" s="14" t="s">
        <v>83</v>
      </c>
      <c r="AW242" s="14" t="s">
        <v>30</v>
      </c>
      <c r="AX242" s="14" t="s">
        <v>73</v>
      </c>
      <c r="AY242" s="253" t="s">
        <v>150</v>
      </c>
    </row>
    <row r="243" s="14" customFormat="1">
      <c r="A243" s="14"/>
      <c r="B243" s="243"/>
      <c r="C243" s="244"/>
      <c r="D243" s="234" t="s">
        <v>166</v>
      </c>
      <c r="E243" s="245" t="s">
        <v>1</v>
      </c>
      <c r="F243" s="246" t="s">
        <v>373</v>
      </c>
      <c r="G243" s="244"/>
      <c r="H243" s="247">
        <v>59.28</v>
      </c>
      <c r="I243" s="248"/>
      <c r="J243" s="244"/>
      <c r="K243" s="244"/>
      <c r="L243" s="249"/>
      <c r="M243" s="250"/>
      <c r="N243" s="251"/>
      <c r="O243" s="251"/>
      <c r="P243" s="251"/>
      <c r="Q243" s="251"/>
      <c r="R243" s="251"/>
      <c r="S243" s="251"/>
      <c r="T243" s="252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3" t="s">
        <v>166</v>
      </c>
      <c r="AU243" s="253" t="s">
        <v>83</v>
      </c>
      <c r="AV243" s="14" t="s">
        <v>83</v>
      </c>
      <c r="AW243" s="14" t="s">
        <v>30</v>
      </c>
      <c r="AX243" s="14" t="s">
        <v>73</v>
      </c>
      <c r="AY243" s="253" t="s">
        <v>150</v>
      </c>
    </row>
    <row r="244" s="14" customFormat="1">
      <c r="A244" s="14"/>
      <c r="B244" s="243"/>
      <c r="C244" s="244"/>
      <c r="D244" s="234" t="s">
        <v>166</v>
      </c>
      <c r="E244" s="245" t="s">
        <v>1</v>
      </c>
      <c r="F244" s="246" t="s">
        <v>374</v>
      </c>
      <c r="G244" s="244"/>
      <c r="H244" s="247">
        <v>48.1</v>
      </c>
      <c r="I244" s="248"/>
      <c r="J244" s="244"/>
      <c r="K244" s="244"/>
      <c r="L244" s="249"/>
      <c r="M244" s="250"/>
      <c r="N244" s="251"/>
      <c r="O244" s="251"/>
      <c r="P244" s="251"/>
      <c r="Q244" s="251"/>
      <c r="R244" s="251"/>
      <c r="S244" s="251"/>
      <c r="T244" s="252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3" t="s">
        <v>166</v>
      </c>
      <c r="AU244" s="253" t="s">
        <v>83</v>
      </c>
      <c r="AV244" s="14" t="s">
        <v>83</v>
      </c>
      <c r="AW244" s="14" t="s">
        <v>30</v>
      </c>
      <c r="AX244" s="14" t="s">
        <v>73</v>
      </c>
      <c r="AY244" s="253" t="s">
        <v>150</v>
      </c>
    </row>
    <row r="245" s="14" customFormat="1">
      <c r="A245" s="14"/>
      <c r="B245" s="243"/>
      <c r="C245" s="244"/>
      <c r="D245" s="234" t="s">
        <v>166</v>
      </c>
      <c r="E245" s="245" t="s">
        <v>1</v>
      </c>
      <c r="F245" s="246" t="s">
        <v>375</v>
      </c>
      <c r="G245" s="244"/>
      <c r="H245" s="247">
        <v>59.08</v>
      </c>
      <c r="I245" s="248"/>
      <c r="J245" s="244"/>
      <c r="K245" s="244"/>
      <c r="L245" s="249"/>
      <c r="M245" s="250"/>
      <c r="N245" s="251"/>
      <c r="O245" s="251"/>
      <c r="P245" s="251"/>
      <c r="Q245" s="251"/>
      <c r="R245" s="251"/>
      <c r="S245" s="251"/>
      <c r="T245" s="252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3" t="s">
        <v>166</v>
      </c>
      <c r="AU245" s="253" t="s">
        <v>83</v>
      </c>
      <c r="AV245" s="14" t="s">
        <v>83</v>
      </c>
      <c r="AW245" s="14" t="s">
        <v>30</v>
      </c>
      <c r="AX245" s="14" t="s">
        <v>73</v>
      </c>
      <c r="AY245" s="253" t="s">
        <v>150</v>
      </c>
    </row>
    <row r="246" s="15" customFormat="1">
      <c r="A246" s="15"/>
      <c r="B246" s="254"/>
      <c r="C246" s="255"/>
      <c r="D246" s="234" t="s">
        <v>166</v>
      </c>
      <c r="E246" s="256" t="s">
        <v>1</v>
      </c>
      <c r="F246" s="257" t="s">
        <v>171</v>
      </c>
      <c r="G246" s="255"/>
      <c r="H246" s="258">
        <v>199.21999999999997</v>
      </c>
      <c r="I246" s="259"/>
      <c r="J246" s="255"/>
      <c r="K246" s="255"/>
      <c r="L246" s="260"/>
      <c r="M246" s="261"/>
      <c r="N246" s="262"/>
      <c r="O246" s="262"/>
      <c r="P246" s="262"/>
      <c r="Q246" s="262"/>
      <c r="R246" s="262"/>
      <c r="S246" s="262"/>
      <c r="T246" s="263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64" t="s">
        <v>166</v>
      </c>
      <c r="AU246" s="264" t="s">
        <v>83</v>
      </c>
      <c r="AV246" s="15" t="s">
        <v>172</v>
      </c>
      <c r="AW246" s="15" t="s">
        <v>30</v>
      </c>
      <c r="AX246" s="15" t="s">
        <v>73</v>
      </c>
      <c r="AY246" s="264" t="s">
        <v>150</v>
      </c>
    </row>
    <row r="247" s="14" customFormat="1">
      <c r="A247" s="14"/>
      <c r="B247" s="243"/>
      <c r="C247" s="244"/>
      <c r="D247" s="234" t="s">
        <v>166</v>
      </c>
      <c r="E247" s="245" t="s">
        <v>1</v>
      </c>
      <c r="F247" s="246" t="s">
        <v>376</v>
      </c>
      <c r="G247" s="244"/>
      <c r="H247" s="247">
        <v>114.5</v>
      </c>
      <c r="I247" s="248"/>
      <c r="J247" s="244"/>
      <c r="K247" s="244"/>
      <c r="L247" s="249"/>
      <c r="M247" s="250"/>
      <c r="N247" s="251"/>
      <c r="O247" s="251"/>
      <c r="P247" s="251"/>
      <c r="Q247" s="251"/>
      <c r="R247" s="251"/>
      <c r="S247" s="251"/>
      <c r="T247" s="252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3" t="s">
        <v>166</v>
      </c>
      <c r="AU247" s="253" t="s">
        <v>83</v>
      </c>
      <c r="AV247" s="14" t="s">
        <v>83</v>
      </c>
      <c r="AW247" s="14" t="s">
        <v>30</v>
      </c>
      <c r="AX247" s="14" t="s">
        <v>73</v>
      </c>
      <c r="AY247" s="253" t="s">
        <v>150</v>
      </c>
    </row>
    <row r="248" s="16" customFormat="1">
      <c r="A248" s="16"/>
      <c r="B248" s="265"/>
      <c r="C248" s="266"/>
      <c r="D248" s="234" t="s">
        <v>166</v>
      </c>
      <c r="E248" s="267" t="s">
        <v>1</v>
      </c>
      <c r="F248" s="268" t="s">
        <v>174</v>
      </c>
      <c r="G248" s="266"/>
      <c r="H248" s="269">
        <v>313.71999999999996</v>
      </c>
      <c r="I248" s="270"/>
      <c r="J248" s="266"/>
      <c r="K248" s="266"/>
      <c r="L248" s="271"/>
      <c r="M248" s="272"/>
      <c r="N248" s="273"/>
      <c r="O248" s="273"/>
      <c r="P248" s="273"/>
      <c r="Q248" s="273"/>
      <c r="R248" s="273"/>
      <c r="S248" s="273"/>
      <c r="T248" s="274"/>
      <c r="U248" s="16"/>
      <c r="V248" s="16"/>
      <c r="W248" s="16"/>
      <c r="X248" s="16"/>
      <c r="Y248" s="16"/>
      <c r="Z248" s="16"/>
      <c r="AA248" s="16"/>
      <c r="AB248" s="16"/>
      <c r="AC248" s="16"/>
      <c r="AD248" s="16"/>
      <c r="AE248" s="16"/>
      <c r="AT248" s="275" t="s">
        <v>166</v>
      </c>
      <c r="AU248" s="275" t="s">
        <v>83</v>
      </c>
      <c r="AV248" s="16" t="s">
        <v>157</v>
      </c>
      <c r="AW248" s="16" t="s">
        <v>30</v>
      </c>
      <c r="AX248" s="16" t="s">
        <v>81</v>
      </c>
      <c r="AY248" s="275" t="s">
        <v>150</v>
      </c>
    </row>
    <row r="249" s="2" customFormat="1" ht="24.15" customHeight="1">
      <c r="A249" s="39"/>
      <c r="B249" s="40"/>
      <c r="C249" s="219" t="s">
        <v>377</v>
      </c>
      <c r="D249" s="219" t="s">
        <v>153</v>
      </c>
      <c r="E249" s="220" t="s">
        <v>378</v>
      </c>
      <c r="F249" s="221" t="s">
        <v>379</v>
      </c>
      <c r="G249" s="222" t="s">
        <v>163</v>
      </c>
      <c r="H249" s="223">
        <v>313.72000000000004</v>
      </c>
      <c r="I249" s="224"/>
      <c r="J249" s="225">
        <f>ROUND(I249*H249,2)</f>
        <v>0</v>
      </c>
      <c r="K249" s="221" t="s">
        <v>177</v>
      </c>
      <c r="L249" s="45"/>
      <c r="M249" s="226" t="s">
        <v>1</v>
      </c>
      <c r="N249" s="227" t="s">
        <v>38</v>
      </c>
      <c r="O249" s="92"/>
      <c r="P249" s="228">
        <f>O249*H249</f>
        <v>0</v>
      </c>
      <c r="Q249" s="228">
        <v>0.00021</v>
      </c>
      <c r="R249" s="228">
        <f>Q249*H249</f>
        <v>0.065881200000000016</v>
      </c>
      <c r="S249" s="228">
        <v>0</v>
      </c>
      <c r="T249" s="229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0" t="s">
        <v>238</v>
      </c>
      <c r="AT249" s="230" t="s">
        <v>153</v>
      </c>
      <c r="AU249" s="230" t="s">
        <v>83</v>
      </c>
      <c r="AY249" s="18" t="s">
        <v>150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8" t="s">
        <v>81</v>
      </c>
      <c r="BK249" s="231">
        <f>ROUND(I249*H249,2)</f>
        <v>0</v>
      </c>
      <c r="BL249" s="18" t="s">
        <v>238</v>
      </c>
      <c r="BM249" s="230" t="s">
        <v>380</v>
      </c>
    </row>
    <row r="250" s="14" customFormat="1">
      <c r="A250" s="14"/>
      <c r="B250" s="243"/>
      <c r="C250" s="244"/>
      <c r="D250" s="234" t="s">
        <v>166</v>
      </c>
      <c r="E250" s="245" t="s">
        <v>1</v>
      </c>
      <c r="F250" s="246" t="s">
        <v>372</v>
      </c>
      <c r="G250" s="244"/>
      <c r="H250" s="247">
        <v>32.76</v>
      </c>
      <c r="I250" s="248"/>
      <c r="J250" s="244"/>
      <c r="K250" s="244"/>
      <c r="L250" s="249"/>
      <c r="M250" s="250"/>
      <c r="N250" s="251"/>
      <c r="O250" s="251"/>
      <c r="P250" s="251"/>
      <c r="Q250" s="251"/>
      <c r="R250" s="251"/>
      <c r="S250" s="251"/>
      <c r="T250" s="252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3" t="s">
        <v>166</v>
      </c>
      <c r="AU250" s="253" t="s">
        <v>83</v>
      </c>
      <c r="AV250" s="14" t="s">
        <v>83</v>
      </c>
      <c r="AW250" s="14" t="s">
        <v>30</v>
      </c>
      <c r="AX250" s="14" t="s">
        <v>73</v>
      </c>
      <c r="AY250" s="253" t="s">
        <v>150</v>
      </c>
    </row>
    <row r="251" s="14" customFormat="1">
      <c r="A251" s="14"/>
      <c r="B251" s="243"/>
      <c r="C251" s="244"/>
      <c r="D251" s="234" t="s">
        <v>166</v>
      </c>
      <c r="E251" s="245" t="s">
        <v>1</v>
      </c>
      <c r="F251" s="246" t="s">
        <v>373</v>
      </c>
      <c r="G251" s="244"/>
      <c r="H251" s="247">
        <v>59.28</v>
      </c>
      <c r="I251" s="248"/>
      <c r="J251" s="244"/>
      <c r="K251" s="244"/>
      <c r="L251" s="249"/>
      <c r="M251" s="250"/>
      <c r="N251" s="251"/>
      <c r="O251" s="251"/>
      <c r="P251" s="251"/>
      <c r="Q251" s="251"/>
      <c r="R251" s="251"/>
      <c r="S251" s="251"/>
      <c r="T251" s="252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3" t="s">
        <v>166</v>
      </c>
      <c r="AU251" s="253" t="s">
        <v>83</v>
      </c>
      <c r="AV251" s="14" t="s">
        <v>83</v>
      </c>
      <c r="AW251" s="14" t="s">
        <v>30</v>
      </c>
      <c r="AX251" s="14" t="s">
        <v>73</v>
      </c>
      <c r="AY251" s="253" t="s">
        <v>150</v>
      </c>
    </row>
    <row r="252" s="14" customFormat="1">
      <c r="A252" s="14"/>
      <c r="B252" s="243"/>
      <c r="C252" s="244"/>
      <c r="D252" s="234" t="s">
        <v>166</v>
      </c>
      <c r="E252" s="245" t="s">
        <v>1</v>
      </c>
      <c r="F252" s="246" t="s">
        <v>374</v>
      </c>
      <c r="G252" s="244"/>
      <c r="H252" s="247">
        <v>48.1</v>
      </c>
      <c r="I252" s="248"/>
      <c r="J252" s="244"/>
      <c r="K252" s="244"/>
      <c r="L252" s="249"/>
      <c r="M252" s="250"/>
      <c r="N252" s="251"/>
      <c r="O252" s="251"/>
      <c r="P252" s="251"/>
      <c r="Q252" s="251"/>
      <c r="R252" s="251"/>
      <c r="S252" s="251"/>
      <c r="T252" s="252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3" t="s">
        <v>166</v>
      </c>
      <c r="AU252" s="253" t="s">
        <v>83</v>
      </c>
      <c r="AV252" s="14" t="s">
        <v>83</v>
      </c>
      <c r="AW252" s="14" t="s">
        <v>30</v>
      </c>
      <c r="AX252" s="14" t="s">
        <v>73</v>
      </c>
      <c r="AY252" s="253" t="s">
        <v>150</v>
      </c>
    </row>
    <row r="253" s="14" customFormat="1">
      <c r="A253" s="14"/>
      <c r="B253" s="243"/>
      <c r="C253" s="244"/>
      <c r="D253" s="234" t="s">
        <v>166</v>
      </c>
      <c r="E253" s="245" t="s">
        <v>1</v>
      </c>
      <c r="F253" s="246" t="s">
        <v>375</v>
      </c>
      <c r="G253" s="244"/>
      <c r="H253" s="247">
        <v>59.08</v>
      </c>
      <c r="I253" s="248"/>
      <c r="J253" s="244"/>
      <c r="K253" s="244"/>
      <c r="L253" s="249"/>
      <c r="M253" s="250"/>
      <c r="N253" s="251"/>
      <c r="O253" s="251"/>
      <c r="P253" s="251"/>
      <c r="Q253" s="251"/>
      <c r="R253" s="251"/>
      <c r="S253" s="251"/>
      <c r="T253" s="252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3" t="s">
        <v>166</v>
      </c>
      <c r="AU253" s="253" t="s">
        <v>83</v>
      </c>
      <c r="AV253" s="14" t="s">
        <v>83</v>
      </c>
      <c r="AW253" s="14" t="s">
        <v>30</v>
      </c>
      <c r="AX253" s="14" t="s">
        <v>73</v>
      </c>
      <c r="AY253" s="253" t="s">
        <v>150</v>
      </c>
    </row>
    <row r="254" s="15" customFormat="1">
      <c r="A254" s="15"/>
      <c r="B254" s="254"/>
      <c r="C254" s="255"/>
      <c r="D254" s="234" t="s">
        <v>166</v>
      </c>
      <c r="E254" s="256" t="s">
        <v>1</v>
      </c>
      <c r="F254" s="257" t="s">
        <v>171</v>
      </c>
      <c r="G254" s="255"/>
      <c r="H254" s="258">
        <v>199.21999999999997</v>
      </c>
      <c r="I254" s="259"/>
      <c r="J254" s="255"/>
      <c r="K254" s="255"/>
      <c r="L254" s="260"/>
      <c r="M254" s="261"/>
      <c r="N254" s="262"/>
      <c r="O254" s="262"/>
      <c r="P254" s="262"/>
      <c r="Q254" s="262"/>
      <c r="R254" s="262"/>
      <c r="S254" s="262"/>
      <c r="T254" s="263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64" t="s">
        <v>166</v>
      </c>
      <c r="AU254" s="264" t="s">
        <v>83</v>
      </c>
      <c r="AV254" s="15" t="s">
        <v>172</v>
      </c>
      <c r="AW254" s="15" t="s">
        <v>30</v>
      </c>
      <c r="AX254" s="15" t="s">
        <v>73</v>
      </c>
      <c r="AY254" s="264" t="s">
        <v>150</v>
      </c>
    </row>
    <row r="255" s="14" customFormat="1">
      <c r="A255" s="14"/>
      <c r="B255" s="243"/>
      <c r="C255" s="244"/>
      <c r="D255" s="234" t="s">
        <v>166</v>
      </c>
      <c r="E255" s="245" t="s">
        <v>1</v>
      </c>
      <c r="F255" s="246" t="s">
        <v>376</v>
      </c>
      <c r="G255" s="244"/>
      <c r="H255" s="247">
        <v>114.5</v>
      </c>
      <c r="I255" s="248"/>
      <c r="J255" s="244"/>
      <c r="K255" s="244"/>
      <c r="L255" s="249"/>
      <c r="M255" s="250"/>
      <c r="N255" s="251"/>
      <c r="O255" s="251"/>
      <c r="P255" s="251"/>
      <c r="Q255" s="251"/>
      <c r="R255" s="251"/>
      <c r="S255" s="251"/>
      <c r="T255" s="252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3" t="s">
        <v>166</v>
      </c>
      <c r="AU255" s="253" t="s">
        <v>83</v>
      </c>
      <c r="AV255" s="14" t="s">
        <v>83</v>
      </c>
      <c r="AW255" s="14" t="s">
        <v>30</v>
      </c>
      <c r="AX255" s="14" t="s">
        <v>73</v>
      </c>
      <c r="AY255" s="253" t="s">
        <v>150</v>
      </c>
    </row>
    <row r="256" s="16" customFormat="1">
      <c r="A256" s="16"/>
      <c r="B256" s="265"/>
      <c r="C256" s="266"/>
      <c r="D256" s="234" t="s">
        <v>166</v>
      </c>
      <c r="E256" s="267" t="s">
        <v>1</v>
      </c>
      <c r="F256" s="268" t="s">
        <v>174</v>
      </c>
      <c r="G256" s="266"/>
      <c r="H256" s="269">
        <v>313.71999999999996</v>
      </c>
      <c r="I256" s="270"/>
      <c r="J256" s="266"/>
      <c r="K256" s="266"/>
      <c r="L256" s="271"/>
      <c r="M256" s="272"/>
      <c r="N256" s="273"/>
      <c r="O256" s="273"/>
      <c r="P256" s="273"/>
      <c r="Q256" s="273"/>
      <c r="R256" s="273"/>
      <c r="S256" s="273"/>
      <c r="T256" s="274"/>
      <c r="U256" s="16"/>
      <c r="V256" s="16"/>
      <c r="W256" s="16"/>
      <c r="X256" s="16"/>
      <c r="Y256" s="16"/>
      <c r="Z256" s="16"/>
      <c r="AA256" s="16"/>
      <c r="AB256" s="16"/>
      <c r="AC256" s="16"/>
      <c r="AD256" s="16"/>
      <c r="AE256" s="16"/>
      <c r="AT256" s="275" t="s">
        <v>166</v>
      </c>
      <c r="AU256" s="275" t="s">
        <v>83</v>
      </c>
      <c r="AV256" s="16" t="s">
        <v>157</v>
      </c>
      <c r="AW256" s="16" t="s">
        <v>30</v>
      </c>
      <c r="AX256" s="16" t="s">
        <v>81</v>
      </c>
      <c r="AY256" s="275" t="s">
        <v>150</v>
      </c>
    </row>
    <row r="257" s="2" customFormat="1" ht="24.15" customHeight="1">
      <c r="A257" s="39"/>
      <c r="B257" s="40"/>
      <c r="C257" s="219" t="s">
        <v>381</v>
      </c>
      <c r="D257" s="219" t="s">
        <v>153</v>
      </c>
      <c r="E257" s="220" t="s">
        <v>382</v>
      </c>
      <c r="F257" s="221" t="s">
        <v>383</v>
      </c>
      <c r="G257" s="222" t="s">
        <v>163</v>
      </c>
      <c r="H257" s="223">
        <v>313.72000000000004</v>
      </c>
      <c r="I257" s="224"/>
      <c r="J257" s="225">
        <f>ROUND(I257*H257,2)</f>
        <v>0</v>
      </c>
      <c r="K257" s="221" t="s">
        <v>177</v>
      </c>
      <c r="L257" s="45"/>
      <c r="M257" s="226" t="s">
        <v>1</v>
      </c>
      <c r="N257" s="227" t="s">
        <v>38</v>
      </c>
      <c r="O257" s="92"/>
      <c r="P257" s="228">
        <f>O257*H257</f>
        <v>0</v>
      </c>
      <c r="Q257" s="228">
        <v>0.00029</v>
      </c>
      <c r="R257" s="228">
        <f>Q257*H257</f>
        <v>0.090978800000000016</v>
      </c>
      <c r="S257" s="228">
        <v>0</v>
      </c>
      <c r="T257" s="229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0" t="s">
        <v>238</v>
      </c>
      <c r="AT257" s="230" t="s">
        <v>153</v>
      </c>
      <c r="AU257" s="230" t="s">
        <v>83</v>
      </c>
      <c r="AY257" s="18" t="s">
        <v>150</v>
      </c>
      <c r="BE257" s="231">
        <f>IF(N257="základní",J257,0)</f>
        <v>0</v>
      </c>
      <c r="BF257" s="231">
        <f>IF(N257="snížená",J257,0)</f>
        <v>0</v>
      </c>
      <c r="BG257" s="231">
        <f>IF(N257="zákl. přenesená",J257,0)</f>
        <v>0</v>
      </c>
      <c r="BH257" s="231">
        <f>IF(N257="sníž. přenesená",J257,0)</f>
        <v>0</v>
      </c>
      <c r="BI257" s="231">
        <f>IF(N257="nulová",J257,0)</f>
        <v>0</v>
      </c>
      <c r="BJ257" s="18" t="s">
        <v>81</v>
      </c>
      <c r="BK257" s="231">
        <f>ROUND(I257*H257,2)</f>
        <v>0</v>
      </c>
      <c r="BL257" s="18" t="s">
        <v>238</v>
      </c>
      <c r="BM257" s="230" t="s">
        <v>384</v>
      </c>
    </row>
    <row r="258" s="2" customFormat="1">
      <c r="A258" s="39"/>
      <c r="B258" s="40"/>
      <c r="C258" s="41"/>
      <c r="D258" s="234" t="s">
        <v>260</v>
      </c>
      <c r="E258" s="41"/>
      <c r="F258" s="277" t="s">
        <v>385</v>
      </c>
      <c r="G258" s="41"/>
      <c r="H258" s="41"/>
      <c r="I258" s="278"/>
      <c r="J258" s="41"/>
      <c r="K258" s="41"/>
      <c r="L258" s="45"/>
      <c r="M258" s="279"/>
      <c r="N258" s="280"/>
      <c r="O258" s="92"/>
      <c r="P258" s="92"/>
      <c r="Q258" s="92"/>
      <c r="R258" s="92"/>
      <c r="S258" s="92"/>
      <c r="T258" s="93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260</v>
      </c>
      <c r="AU258" s="18" t="s">
        <v>83</v>
      </c>
    </row>
    <row r="259" s="14" customFormat="1">
      <c r="A259" s="14"/>
      <c r="B259" s="243"/>
      <c r="C259" s="244"/>
      <c r="D259" s="234" t="s">
        <v>166</v>
      </c>
      <c r="E259" s="245" t="s">
        <v>1</v>
      </c>
      <c r="F259" s="246" t="s">
        <v>372</v>
      </c>
      <c r="G259" s="244"/>
      <c r="H259" s="247">
        <v>32.76</v>
      </c>
      <c r="I259" s="248"/>
      <c r="J259" s="244"/>
      <c r="K259" s="244"/>
      <c r="L259" s="249"/>
      <c r="M259" s="250"/>
      <c r="N259" s="251"/>
      <c r="O259" s="251"/>
      <c r="P259" s="251"/>
      <c r="Q259" s="251"/>
      <c r="R259" s="251"/>
      <c r="S259" s="251"/>
      <c r="T259" s="252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3" t="s">
        <v>166</v>
      </c>
      <c r="AU259" s="253" t="s">
        <v>83</v>
      </c>
      <c r="AV259" s="14" t="s">
        <v>83</v>
      </c>
      <c r="AW259" s="14" t="s">
        <v>30</v>
      </c>
      <c r="AX259" s="14" t="s">
        <v>73</v>
      </c>
      <c r="AY259" s="253" t="s">
        <v>150</v>
      </c>
    </row>
    <row r="260" s="14" customFormat="1">
      <c r="A260" s="14"/>
      <c r="B260" s="243"/>
      <c r="C260" s="244"/>
      <c r="D260" s="234" t="s">
        <v>166</v>
      </c>
      <c r="E260" s="245" t="s">
        <v>1</v>
      </c>
      <c r="F260" s="246" t="s">
        <v>373</v>
      </c>
      <c r="G260" s="244"/>
      <c r="H260" s="247">
        <v>59.28</v>
      </c>
      <c r="I260" s="248"/>
      <c r="J260" s="244"/>
      <c r="K260" s="244"/>
      <c r="L260" s="249"/>
      <c r="M260" s="250"/>
      <c r="N260" s="251"/>
      <c r="O260" s="251"/>
      <c r="P260" s="251"/>
      <c r="Q260" s="251"/>
      <c r="R260" s="251"/>
      <c r="S260" s="251"/>
      <c r="T260" s="252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3" t="s">
        <v>166</v>
      </c>
      <c r="AU260" s="253" t="s">
        <v>83</v>
      </c>
      <c r="AV260" s="14" t="s">
        <v>83</v>
      </c>
      <c r="AW260" s="14" t="s">
        <v>30</v>
      </c>
      <c r="AX260" s="14" t="s">
        <v>73</v>
      </c>
      <c r="AY260" s="253" t="s">
        <v>150</v>
      </c>
    </row>
    <row r="261" s="14" customFormat="1">
      <c r="A261" s="14"/>
      <c r="B261" s="243"/>
      <c r="C261" s="244"/>
      <c r="D261" s="234" t="s">
        <v>166</v>
      </c>
      <c r="E261" s="245" t="s">
        <v>1</v>
      </c>
      <c r="F261" s="246" t="s">
        <v>374</v>
      </c>
      <c r="G261" s="244"/>
      <c r="H261" s="247">
        <v>48.1</v>
      </c>
      <c r="I261" s="248"/>
      <c r="J261" s="244"/>
      <c r="K261" s="244"/>
      <c r="L261" s="249"/>
      <c r="M261" s="250"/>
      <c r="N261" s="251"/>
      <c r="O261" s="251"/>
      <c r="P261" s="251"/>
      <c r="Q261" s="251"/>
      <c r="R261" s="251"/>
      <c r="S261" s="251"/>
      <c r="T261" s="252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3" t="s">
        <v>166</v>
      </c>
      <c r="AU261" s="253" t="s">
        <v>83</v>
      </c>
      <c r="AV261" s="14" t="s">
        <v>83</v>
      </c>
      <c r="AW261" s="14" t="s">
        <v>30</v>
      </c>
      <c r="AX261" s="14" t="s">
        <v>73</v>
      </c>
      <c r="AY261" s="253" t="s">
        <v>150</v>
      </c>
    </row>
    <row r="262" s="14" customFormat="1">
      <c r="A262" s="14"/>
      <c r="B262" s="243"/>
      <c r="C262" s="244"/>
      <c r="D262" s="234" t="s">
        <v>166</v>
      </c>
      <c r="E262" s="245" t="s">
        <v>1</v>
      </c>
      <c r="F262" s="246" t="s">
        <v>375</v>
      </c>
      <c r="G262" s="244"/>
      <c r="H262" s="247">
        <v>59.08</v>
      </c>
      <c r="I262" s="248"/>
      <c r="J262" s="244"/>
      <c r="K262" s="244"/>
      <c r="L262" s="249"/>
      <c r="M262" s="250"/>
      <c r="N262" s="251"/>
      <c r="O262" s="251"/>
      <c r="P262" s="251"/>
      <c r="Q262" s="251"/>
      <c r="R262" s="251"/>
      <c r="S262" s="251"/>
      <c r="T262" s="252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3" t="s">
        <v>166</v>
      </c>
      <c r="AU262" s="253" t="s">
        <v>83</v>
      </c>
      <c r="AV262" s="14" t="s">
        <v>83</v>
      </c>
      <c r="AW262" s="14" t="s">
        <v>30</v>
      </c>
      <c r="AX262" s="14" t="s">
        <v>73</v>
      </c>
      <c r="AY262" s="253" t="s">
        <v>150</v>
      </c>
    </row>
    <row r="263" s="15" customFormat="1">
      <c r="A263" s="15"/>
      <c r="B263" s="254"/>
      <c r="C263" s="255"/>
      <c r="D263" s="234" t="s">
        <v>166</v>
      </c>
      <c r="E263" s="256" t="s">
        <v>1</v>
      </c>
      <c r="F263" s="257" t="s">
        <v>171</v>
      </c>
      <c r="G263" s="255"/>
      <c r="H263" s="258">
        <v>199.21999999999997</v>
      </c>
      <c r="I263" s="259"/>
      <c r="J263" s="255"/>
      <c r="K263" s="255"/>
      <c r="L263" s="260"/>
      <c r="M263" s="261"/>
      <c r="N263" s="262"/>
      <c r="O263" s="262"/>
      <c r="P263" s="262"/>
      <c r="Q263" s="262"/>
      <c r="R263" s="262"/>
      <c r="S263" s="262"/>
      <c r="T263" s="263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64" t="s">
        <v>166</v>
      </c>
      <c r="AU263" s="264" t="s">
        <v>83</v>
      </c>
      <c r="AV263" s="15" t="s">
        <v>172</v>
      </c>
      <c r="AW263" s="15" t="s">
        <v>30</v>
      </c>
      <c r="AX263" s="15" t="s">
        <v>73</v>
      </c>
      <c r="AY263" s="264" t="s">
        <v>150</v>
      </c>
    </row>
    <row r="264" s="14" customFormat="1">
      <c r="A264" s="14"/>
      <c r="B264" s="243"/>
      <c r="C264" s="244"/>
      <c r="D264" s="234" t="s">
        <v>166</v>
      </c>
      <c r="E264" s="245" t="s">
        <v>1</v>
      </c>
      <c r="F264" s="246" t="s">
        <v>376</v>
      </c>
      <c r="G264" s="244"/>
      <c r="H264" s="247">
        <v>114.5</v>
      </c>
      <c r="I264" s="248"/>
      <c r="J264" s="244"/>
      <c r="K264" s="244"/>
      <c r="L264" s="249"/>
      <c r="M264" s="250"/>
      <c r="N264" s="251"/>
      <c r="O264" s="251"/>
      <c r="P264" s="251"/>
      <c r="Q264" s="251"/>
      <c r="R264" s="251"/>
      <c r="S264" s="251"/>
      <c r="T264" s="252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3" t="s">
        <v>166</v>
      </c>
      <c r="AU264" s="253" t="s">
        <v>83</v>
      </c>
      <c r="AV264" s="14" t="s">
        <v>83</v>
      </c>
      <c r="AW264" s="14" t="s">
        <v>30</v>
      </c>
      <c r="AX264" s="14" t="s">
        <v>73</v>
      </c>
      <c r="AY264" s="253" t="s">
        <v>150</v>
      </c>
    </row>
    <row r="265" s="16" customFormat="1">
      <c r="A265" s="16"/>
      <c r="B265" s="265"/>
      <c r="C265" s="266"/>
      <c r="D265" s="234" t="s">
        <v>166</v>
      </c>
      <c r="E265" s="267" t="s">
        <v>1</v>
      </c>
      <c r="F265" s="268" t="s">
        <v>174</v>
      </c>
      <c r="G265" s="266"/>
      <c r="H265" s="269">
        <v>313.71999999999996</v>
      </c>
      <c r="I265" s="270"/>
      <c r="J265" s="266"/>
      <c r="K265" s="266"/>
      <c r="L265" s="271"/>
      <c r="M265" s="272"/>
      <c r="N265" s="273"/>
      <c r="O265" s="273"/>
      <c r="P265" s="273"/>
      <c r="Q265" s="273"/>
      <c r="R265" s="273"/>
      <c r="S265" s="273"/>
      <c r="T265" s="274"/>
      <c r="U265" s="16"/>
      <c r="V265" s="16"/>
      <c r="W265" s="16"/>
      <c r="X265" s="16"/>
      <c r="Y265" s="16"/>
      <c r="Z265" s="16"/>
      <c r="AA265" s="16"/>
      <c r="AB265" s="16"/>
      <c r="AC265" s="16"/>
      <c r="AD265" s="16"/>
      <c r="AE265" s="16"/>
      <c r="AT265" s="275" t="s">
        <v>166</v>
      </c>
      <c r="AU265" s="275" t="s">
        <v>83</v>
      </c>
      <c r="AV265" s="16" t="s">
        <v>157</v>
      </c>
      <c r="AW265" s="16" t="s">
        <v>30</v>
      </c>
      <c r="AX265" s="16" t="s">
        <v>81</v>
      </c>
      <c r="AY265" s="275" t="s">
        <v>150</v>
      </c>
    </row>
    <row r="266" s="12" customFormat="1" ht="25.92" customHeight="1">
      <c r="A266" s="12"/>
      <c r="B266" s="203"/>
      <c r="C266" s="204"/>
      <c r="D266" s="205" t="s">
        <v>72</v>
      </c>
      <c r="E266" s="206" t="s">
        <v>304</v>
      </c>
      <c r="F266" s="206" t="s">
        <v>386</v>
      </c>
      <c r="G266" s="204"/>
      <c r="H266" s="204"/>
      <c r="I266" s="207"/>
      <c r="J266" s="208">
        <f>BK266</f>
        <v>0</v>
      </c>
      <c r="K266" s="204"/>
      <c r="L266" s="209"/>
      <c r="M266" s="210"/>
      <c r="N266" s="211"/>
      <c r="O266" s="211"/>
      <c r="P266" s="212">
        <f>P267</f>
        <v>0</v>
      </c>
      <c r="Q266" s="211"/>
      <c r="R266" s="212">
        <f>R267</f>
        <v>0</v>
      </c>
      <c r="S266" s="211"/>
      <c r="T266" s="213">
        <f>T267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14" t="s">
        <v>172</v>
      </c>
      <c r="AT266" s="215" t="s">
        <v>72</v>
      </c>
      <c r="AU266" s="215" t="s">
        <v>73</v>
      </c>
      <c r="AY266" s="214" t="s">
        <v>150</v>
      </c>
      <c r="BK266" s="216">
        <f>BK267</f>
        <v>0</v>
      </c>
    </row>
    <row r="267" s="12" customFormat="1" ht="22.8" customHeight="1">
      <c r="A267" s="12"/>
      <c r="B267" s="203"/>
      <c r="C267" s="204"/>
      <c r="D267" s="205" t="s">
        <v>72</v>
      </c>
      <c r="E267" s="217" t="s">
        <v>387</v>
      </c>
      <c r="F267" s="217" t="s">
        <v>388</v>
      </c>
      <c r="G267" s="204"/>
      <c r="H267" s="204"/>
      <c r="I267" s="207"/>
      <c r="J267" s="218">
        <f>BK267</f>
        <v>0</v>
      </c>
      <c r="K267" s="204"/>
      <c r="L267" s="209"/>
      <c r="M267" s="210"/>
      <c r="N267" s="211"/>
      <c r="O267" s="211"/>
      <c r="P267" s="212">
        <f>SUM(P268:P269)</f>
        <v>0</v>
      </c>
      <c r="Q267" s="211"/>
      <c r="R267" s="212">
        <f>SUM(R268:R269)</f>
        <v>0</v>
      </c>
      <c r="S267" s="211"/>
      <c r="T267" s="213">
        <f>SUM(T268:T269)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14" t="s">
        <v>172</v>
      </c>
      <c r="AT267" s="215" t="s">
        <v>72</v>
      </c>
      <c r="AU267" s="215" t="s">
        <v>81</v>
      </c>
      <c r="AY267" s="214" t="s">
        <v>150</v>
      </c>
      <c r="BK267" s="216">
        <f>SUM(BK268:BK269)</f>
        <v>0</v>
      </c>
    </row>
    <row r="268" s="2" customFormat="1" ht="21.75" customHeight="1">
      <c r="A268" s="39"/>
      <c r="B268" s="40"/>
      <c r="C268" s="219" t="s">
        <v>389</v>
      </c>
      <c r="D268" s="219" t="s">
        <v>153</v>
      </c>
      <c r="E268" s="220" t="s">
        <v>390</v>
      </c>
      <c r="F268" s="221" t="s">
        <v>391</v>
      </c>
      <c r="G268" s="222" t="s">
        <v>200</v>
      </c>
      <c r="H268" s="223">
        <v>11</v>
      </c>
      <c r="I268" s="224"/>
      <c r="J268" s="225">
        <f>ROUND(I268*H268,2)</f>
        <v>0</v>
      </c>
      <c r="K268" s="221" t="s">
        <v>1</v>
      </c>
      <c r="L268" s="45"/>
      <c r="M268" s="226" t="s">
        <v>1</v>
      </c>
      <c r="N268" s="227" t="s">
        <v>38</v>
      </c>
      <c r="O268" s="92"/>
      <c r="P268" s="228">
        <f>O268*H268</f>
        <v>0</v>
      </c>
      <c r="Q268" s="228">
        <v>0</v>
      </c>
      <c r="R268" s="228">
        <f>Q268*H268</f>
        <v>0</v>
      </c>
      <c r="S268" s="228">
        <v>0</v>
      </c>
      <c r="T268" s="229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0" t="s">
        <v>392</v>
      </c>
      <c r="AT268" s="230" t="s">
        <v>153</v>
      </c>
      <c r="AU268" s="230" t="s">
        <v>83</v>
      </c>
      <c r="AY268" s="18" t="s">
        <v>150</v>
      </c>
      <c r="BE268" s="231">
        <f>IF(N268="základní",J268,0)</f>
        <v>0</v>
      </c>
      <c r="BF268" s="231">
        <f>IF(N268="snížená",J268,0)</f>
        <v>0</v>
      </c>
      <c r="BG268" s="231">
        <f>IF(N268="zákl. přenesená",J268,0)</f>
        <v>0</v>
      </c>
      <c r="BH268" s="231">
        <f>IF(N268="sníž. přenesená",J268,0)</f>
        <v>0</v>
      </c>
      <c r="BI268" s="231">
        <f>IF(N268="nulová",J268,0)</f>
        <v>0</v>
      </c>
      <c r="BJ268" s="18" t="s">
        <v>81</v>
      </c>
      <c r="BK268" s="231">
        <f>ROUND(I268*H268,2)</f>
        <v>0</v>
      </c>
      <c r="BL268" s="18" t="s">
        <v>392</v>
      </c>
      <c r="BM268" s="230" t="s">
        <v>393</v>
      </c>
    </row>
    <row r="269" s="14" customFormat="1">
      <c r="A269" s="14"/>
      <c r="B269" s="243"/>
      <c r="C269" s="244"/>
      <c r="D269" s="234" t="s">
        <v>166</v>
      </c>
      <c r="E269" s="245" t="s">
        <v>1</v>
      </c>
      <c r="F269" s="246" t="s">
        <v>394</v>
      </c>
      <c r="G269" s="244"/>
      <c r="H269" s="247">
        <v>11</v>
      </c>
      <c r="I269" s="248"/>
      <c r="J269" s="244"/>
      <c r="K269" s="244"/>
      <c r="L269" s="249"/>
      <c r="M269" s="291"/>
      <c r="N269" s="292"/>
      <c r="O269" s="292"/>
      <c r="P269" s="292"/>
      <c r="Q269" s="292"/>
      <c r="R269" s="292"/>
      <c r="S269" s="292"/>
      <c r="T269" s="293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3" t="s">
        <v>166</v>
      </c>
      <c r="AU269" s="253" t="s">
        <v>83</v>
      </c>
      <c r="AV269" s="14" t="s">
        <v>83</v>
      </c>
      <c r="AW269" s="14" t="s">
        <v>30</v>
      </c>
      <c r="AX269" s="14" t="s">
        <v>81</v>
      </c>
      <c r="AY269" s="253" t="s">
        <v>150</v>
      </c>
    </row>
    <row r="270" s="2" customFormat="1" ht="6.96" customHeight="1">
      <c r="A270" s="39"/>
      <c r="B270" s="67"/>
      <c r="C270" s="68"/>
      <c r="D270" s="68"/>
      <c r="E270" s="68"/>
      <c r="F270" s="68"/>
      <c r="G270" s="68"/>
      <c r="H270" s="68"/>
      <c r="I270" s="68"/>
      <c r="J270" s="68"/>
      <c r="K270" s="68"/>
      <c r="L270" s="45"/>
      <c r="M270" s="39"/>
      <c r="O270" s="39"/>
      <c r="P270" s="39"/>
      <c r="Q270" s="39"/>
      <c r="R270" s="39"/>
      <c r="S270" s="39"/>
      <c r="T270" s="39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</row>
  </sheetData>
  <sheetProtection sheet="1" autoFilter="0" formatColumns="0" formatRows="0" objects="1" scenarios="1" spinCount="100000" saltValue="HOLvGUirUs+I/xVaFWd58cXADnUqkKt3NAjcizl80Ls+uZQJTMJ/2YE+xYu6DAFjve37T8GTgR7C5n4NUSIVuQ==" hashValue="gQvx63Ou2ObPWBiQ+lb31FvnuE5Uo01zhcz7QPfO330yWINtoBy7gWbbax//PJwNH4QB7kSGqGmtp9v2VeVPAQ==" algorithmName="SHA-512" password="CC35"/>
  <autoFilter ref="C130:K269"/>
  <mergeCells count="9">
    <mergeCell ref="E7:H7"/>
    <mergeCell ref="E9:H9"/>
    <mergeCell ref="E18:H18"/>
    <mergeCell ref="E27:H27"/>
    <mergeCell ref="E85:H85"/>
    <mergeCell ref="E87:H87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BARBORAKYSK8FBE\barborakyskova</dc:creator>
  <cp:lastModifiedBy>BARBORAKYSK8FBE\barborakyskova</cp:lastModifiedBy>
  <dcterms:created xsi:type="dcterms:W3CDTF">2024-11-28T17:27:43Z</dcterms:created>
  <dcterms:modified xsi:type="dcterms:W3CDTF">2024-11-28T17:28:01Z</dcterms:modified>
</cp:coreProperties>
</file>